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255" windowWidth="11280" windowHeight="6615" activeTab="0"/>
  </bookViews>
  <sheets>
    <sheet name="expon" sheetId="1" r:id="rId1"/>
    <sheet name="migr-sed" sheetId="2" r:id="rId2"/>
    <sheet name="Weibull" sheetId="3" r:id="rId3"/>
    <sheet name="Gompertz" sheetId="4" r:id="rId4"/>
    <sheet name="Log-logistique" sheetId="5" r:id="rId5"/>
    <sheet name="Pareto" sheetId="6" r:id="rId6"/>
  </sheets>
  <definedNames>
    <definedName name="alpha" localSheetId="3">'Gompertz'!$D$3</definedName>
    <definedName name="alpha" localSheetId="4">'Log-logistique'!$D$3</definedName>
    <definedName name="alpha" localSheetId="5">'Pareto'!$D$3</definedName>
    <definedName name="alpha" localSheetId="2">'Weibull'!$D$3</definedName>
    <definedName name="gamma" localSheetId="3">'Gompertz'!$D$1</definedName>
    <definedName name="gamma" localSheetId="5">'Pareto'!$D$1</definedName>
    <definedName name="lambda" localSheetId="0">'expon'!$D$2</definedName>
    <definedName name="lambda" localSheetId="3">'Gompertz'!$D$2</definedName>
    <definedName name="lambda" localSheetId="4">'Log-logistique'!$D$2</definedName>
    <definedName name="lambda" localSheetId="1">'migr-sed'!$D$2</definedName>
    <definedName name="lambda" localSheetId="5">'Pareto'!$D$2</definedName>
    <definedName name="lambda" localSheetId="2">'Weibull'!$D$2</definedName>
    <definedName name="weight" localSheetId="1">'migr-sed'!$D$3</definedName>
  </definedNames>
  <calcPr fullCalcOnLoad="1"/>
</workbook>
</file>

<file path=xl/sharedStrings.xml><?xml version="1.0" encoding="utf-8"?>
<sst xmlns="http://schemas.openxmlformats.org/spreadsheetml/2006/main" count="86" uniqueCount="44">
  <si>
    <t>t</t>
  </si>
  <si>
    <t>S(t)</t>
  </si>
  <si>
    <t>h(t)</t>
  </si>
  <si>
    <t>i</t>
  </si>
  <si>
    <t>l</t>
  </si>
  <si>
    <t>f(t)</t>
  </si>
  <si>
    <t>a</t>
  </si>
  <si>
    <t>Survie exponentielle, risque instantané constant</t>
  </si>
  <si>
    <t>Weibull</t>
  </si>
  <si>
    <t>Log-logistique</t>
  </si>
  <si>
    <t>g</t>
  </si>
  <si>
    <t>Gompertz</t>
  </si>
  <si>
    <t>Makeham</t>
  </si>
  <si>
    <t>&gt;0</t>
  </si>
  <si>
    <r>
      <t>0&lt;</t>
    </r>
    <r>
      <rPr>
        <sz val="10"/>
        <rFont val="Symbol"/>
        <family val="1"/>
      </rPr>
      <t>a</t>
    </r>
    <r>
      <rPr>
        <sz val="10"/>
        <rFont val="Arial"/>
        <family val="0"/>
      </rPr>
      <t>&lt;1</t>
    </r>
  </si>
  <si>
    <t>ln(t)</t>
  </si>
  <si>
    <t>b</t>
  </si>
  <si>
    <t>Pareto</t>
  </si>
  <si>
    <r>
      <t>l</t>
    </r>
    <r>
      <rPr>
        <vertAlign val="subscript"/>
        <sz val="10"/>
        <rFont val="Symbol"/>
        <family val="1"/>
      </rPr>
      <t>0</t>
    </r>
  </si>
  <si>
    <t>risque moyen</t>
  </si>
  <si>
    <t>1/h(t)</t>
  </si>
  <si>
    <t>ln(1/S - 1)</t>
  </si>
  <si>
    <t>ln(h(t))</t>
  </si>
  <si>
    <t>ln(-ln(S))</t>
  </si>
  <si>
    <t>Migrant-sédentaire</t>
  </si>
  <si>
    <t>weight</t>
  </si>
  <si>
    <r>
      <t>ln(</t>
    </r>
    <r>
      <rPr>
        <sz val="10"/>
        <rFont val="Symbol"/>
        <family val="1"/>
      </rPr>
      <t>D</t>
    </r>
    <r>
      <rPr>
        <sz val="10"/>
        <rFont val="Arial"/>
        <family val="0"/>
      </rPr>
      <t>S)</t>
    </r>
  </si>
  <si>
    <t>0&lt;w&lt;1</t>
  </si>
  <si>
    <t>1/a</t>
  </si>
  <si>
    <t>1+1/a</t>
  </si>
  <si>
    <t>S1(t)</t>
  </si>
  <si>
    <t>S2(t)</t>
  </si>
  <si>
    <t>h1(t)</t>
  </si>
  <si>
    <t>h2(t)</t>
  </si>
  <si>
    <t>H(t)</t>
  </si>
  <si>
    <t>H1(t)</t>
  </si>
  <si>
    <t>H2(t)</t>
  </si>
  <si>
    <t>H(t)=-ln(S(t))</t>
  </si>
  <si>
    <r>
      <t>h(t)</t>
    </r>
    <r>
      <rPr>
        <sz val="10"/>
        <rFont val="Symbol"/>
        <family val="1"/>
      </rPr>
      <t>=al</t>
    </r>
    <r>
      <rPr>
        <vertAlign val="superscript"/>
        <sz val="10"/>
        <rFont val="Symbol"/>
        <family val="1"/>
      </rPr>
      <t>a</t>
    </r>
    <r>
      <rPr>
        <sz val="10"/>
        <rFont val="Arial"/>
        <family val="0"/>
      </rPr>
      <t>t</t>
    </r>
    <r>
      <rPr>
        <vertAlign val="superscript"/>
        <sz val="10"/>
        <rFont val="Arial"/>
        <family val="0"/>
      </rPr>
      <t>(</t>
    </r>
    <r>
      <rPr>
        <vertAlign val="superscript"/>
        <sz val="10"/>
        <rFont val="Symbol"/>
        <family val="1"/>
      </rPr>
      <t>a</t>
    </r>
    <r>
      <rPr>
        <vertAlign val="superscript"/>
        <sz val="10"/>
        <rFont val="Arial"/>
        <family val="0"/>
      </rPr>
      <t>-1)</t>
    </r>
  </si>
  <si>
    <r>
      <t xml:space="preserve">h(t) =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+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 exp(</t>
    </r>
    <r>
      <rPr>
        <sz val="10"/>
        <rFont val="Symbol"/>
        <family val="1"/>
      </rPr>
      <t>g</t>
    </r>
    <r>
      <rPr>
        <sz val="10"/>
        <rFont val="Arial"/>
        <family val="0"/>
      </rPr>
      <t>t)</t>
    </r>
  </si>
  <si>
    <r>
      <t>h(t)</t>
    </r>
    <r>
      <rPr>
        <sz val="10"/>
        <rFont val="Symbol"/>
        <family val="1"/>
      </rPr>
      <t>=al</t>
    </r>
    <r>
      <rPr>
        <vertAlign val="superscript"/>
        <sz val="10"/>
        <rFont val="Symbol"/>
        <family val="1"/>
      </rPr>
      <t>a</t>
    </r>
    <r>
      <rPr>
        <sz val="10"/>
        <rFont val="Arial"/>
        <family val="0"/>
      </rPr>
      <t>t</t>
    </r>
    <r>
      <rPr>
        <vertAlign val="superscript"/>
        <sz val="10"/>
        <rFont val="Arial"/>
        <family val="0"/>
      </rPr>
      <t>(</t>
    </r>
    <r>
      <rPr>
        <vertAlign val="superscript"/>
        <sz val="10"/>
        <rFont val="Symbol"/>
        <family val="1"/>
      </rPr>
      <t>a</t>
    </r>
    <r>
      <rPr>
        <vertAlign val="superscript"/>
        <sz val="10"/>
        <rFont val="Arial"/>
        <family val="0"/>
      </rPr>
      <t>-1)</t>
    </r>
    <r>
      <rPr>
        <sz val="10"/>
        <rFont val="Arial"/>
        <family val="0"/>
      </rPr>
      <t>/(1+</t>
    </r>
    <r>
      <rPr>
        <sz val="10"/>
        <rFont val="Symbol"/>
        <family val="1"/>
      </rPr>
      <t>l</t>
    </r>
    <r>
      <rPr>
        <vertAlign val="superscript"/>
        <sz val="10"/>
        <rFont val="Symbol"/>
        <family val="1"/>
      </rPr>
      <t>a</t>
    </r>
    <r>
      <rPr>
        <sz val="10"/>
        <rFont val="Arial"/>
        <family val="2"/>
      </rPr>
      <t>t</t>
    </r>
    <r>
      <rPr>
        <vertAlign val="superscript"/>
        <sz val="10"/>
        <rFont val="Symbol"/>
        <family val="1"/>
      </rPr>
      <t>a</t>
    </r>
    <r>
      <rPr>
        <sz val="10"/>
        <rFont val="Arial"/>
        <family val="2"/>
      </rPr>
      <t>)</t>
    </r>
  </si>
  <si>
    <t>E(T)</t>
  </si>
  <si>
    <t>Var(T)</t>
  </si>
  <si>
    <t>ecart type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</si>
</sst>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000"/>
    <numFmt numFmtId="180" formatCode="0.0"/>
    <numFmt numFmtId="181" formatCode="0.00000"/>
    <numFmt numFmtId="182" formatCode="0.0000000"/>
    <numFmt numFmtId="183" formatCode="0.00000000"/>
    <numFmt numFmtId="184" formatCode="0.000000"/>
    <numFmt numFmtId="185" formatCode="0.000000000000000"/>
  </numFmts>
  <fonts count="61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vertAlign val="subscript"/>
      <sz val="10"/>
      <name val="Symbol"/>
      <family val="1"/>
    </font>
    <font>
      <sz val="8"/>
      <name val="Arial"/>
      <family val="0"/>
    </font>
    <font>
      <vertAlign val="superscript"/>
      <sz val="10"/>
      <name val="Symbol"/>
      <family val="1"/>
    </font>
    <font>
      <vertAlign val="superscript"/>
      <sz val="10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9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9.8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8.7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Symbo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85"/>
          <c:w val="0.78425"/>
          <c:h val="0.9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expon!$C$5</c:f>
              <c:strCache>
                <c:ptCount val="1"/>
                <c:pt idx="0">
                  <c:v>f(t)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expon!$B$6:$B$127</c:f>
              <c:numCache/>
            </c:numRef>
          </c:xVal>
          <c:yVal>
            <c:numRef>
              <c:f>expon!$C$6:$C$127</c:f>
              <c:numCache/>
            </c:numRef>
          </c:yVal>
          <c:smooth val="1"/>
        </c:ser>
        <c:ser>
          <c:idx val="1"/>
          <c:order val="1"/>
          <c:tx>
            <c:strRef>
              <c:f>expon!$D$5</c:f>
              <c:strCache>
                <c:ptCount val="1"/>
                <c:pt idx="0">
                  <c:v>S(t)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expon!$B$6:$B$127</c:f>
              <c:numCache/>
            </c:numRef>
          </c:xVal>
          <c:yVal>
            <c:numRef>
              <c:f>expon!$D$6:$D$127</c:f>
              <c:numCache/>
            </c:numRef>
          </c:yVal>
          <c:smooth val="1"/>
        </c:ser>
        <c:ser>
          <c:idx val="2"/>
          <c:order val="2"/>
          <c:tx>
            <c:strRef>
              <c:f>expon!$E$5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expon!$B$6:$B$127</c:f>
              <c:numCache/>
            </c:numRef>
          </c:xVal>
          <c:yVal>
            <c:numRef>
              <c:f>expon!$E$6:$E$127</c:f>
              <c:numCache/>
            </c:numRef>
          </c:yVal>
          <c:smooth val="1"/>
        </c:ser>
        <c:axId val="32544567"/>
        <c:axId val="12347268"/>
      </c:scatterChart>
      <c:valAx>
        <c:axId val="3254456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31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47268"/>
        <c:crosses val="autoZero"/>
        <c:crossBetween val="midCat"/>
        <c:dispUnits/>
        <c:majorUnit val="2"/>
      </c:valAx>
      <c:valAx>
        <c:axId val="12347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4567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5"/>
          <c:y val="0.296"/>
          <c:w val="0.15"/>
          <c:h val="0.3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75"/>
          <c:y val="0.18725"/>
          <c:w val="0.77575"/>
          <c:h val="0.767"/>
        </c:manualLayout>
      </c:layout>
      <c:scatterChart>
        <c:scatterStyle val="line"/>
        <c:varyColors val="0"/>
        <c:ser>
          <c:idx val="0"/>
          <c:order val="0"/>
          <c:tx>
            <c:strRef>
              <c:f>Weibull!$C$5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Weibull!$B$6:$B$139</c:f>
              <c:numCache/>
            </c:numRef>
          </c:xVal>
          <c:yVal>
            <c:numRef>
              <c:f>Weibull!$C$6:$C$139</c:f>
              <c:numCache/>
            </c:numRef>
          </c:yVal>
          <c:smooth val="0"/>
        </c:ser>
        <c:axId val="57012485"/>
        <c:axId val="56411498"/>
      </c:scatterChart>
      <c:valAx>
        <c:axId val="57012485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1498"/>
        <c:crosses val="autoZero"/>
        <c:crossBetween val="midCat"/>
        <c:dispUnits/>
      </c:valAx>
      <c:valAx>
        <c:axId val="56411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12485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795"/>
          <c:w val="0.1522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1195"/>
          <c:w val="0.69375"/>
          <c:h val="0.845"/>
        </c:manualLayout>
      </c:layout>
      <c:scatterChart>
        <c:scatterStyle val="line"/>
        <c:varyColors val="0"/>
        <c:ser>
          <c:idx val="1"/>
          <c:order val="0"/>
          <c:tx>
            <c:strRef>
              <c:f>Weibull!$F$5</c:f>
              <c:strCache>
                <c:ptCount val="1"/>
                <c:pt idx="0">
                  <c:v>ln(-ln(S))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Weibull!$G$6:$G$139</c:f>
              <c:numCache/>
            </c:numRef>
          </c:xVal>
          <c:yVal>
            <c:numRef>
              <c:f>Weibull!$F$6:$F$139</c:f>
              <c:numCache/>
            </c:numRef>
          </c:yVal>
          <c:smooth val="0"/>
        </c:ser>
        <c:axId val="43790771"/>
        <c:axId val="47190960"/>
      </c:scatterChart>
      <c:valAx>
        <c:axId val="4379077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ln(t)</a:t>
                </a:r>
              </a:p>
            </c:rich>
          </c:tx>
          <c:layout>
            <c:manualLayout>
              <c:xMode val="factor"/>
              <c:yMode val="factor"/>
              <c:x val="0.02"/>
              <c:y val="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0960"/>
        <c:crosses val="max"/>
        <c:crossBetween val="midCat"/>
        <c:dispUnits/>
      </c:valAx>
      <c:valAx>
        <c:axId val="47190960"/>
        <c:scaling>
          <c:orientation val="minMax"/>
          <c:min val="-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90771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60725"/>
          <c:w val="0.2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75"/>
          <c:y val="0.18625"/>
          <c:w val="0.616"/>
          <c:h val="0.76825"/>
        </c:manualLayout>
      </c:layout>
      <c:scatterChart>
        <c:scatterStyle val="line"/>
        <c:varyColors val="0"/>
        <c:ser>
          <c:idx val="0"/>
          <c:order val="0"/>
          <c:tx>
            <c:strRef>
              <c:f>Weibull!$H$5</c:f>
              <c:strCache>
                <c:ptCount val="1"/>
                <c:pt idx="0">
                  <c:v>H(t)=-ln(S(t))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Weibull!$B$6:$B$139</c:f>
              <c:numCache/>
            </c:numRef>
          </c:xVal>
          <c:yVal>
            <c:numRef>
              <c:f>Weibull!$H$6:$H$139</c:f>
              <c:numCache/>
            </c:numRef>
          </c:yVal>
          <c:smooth val="0"/>
        </c:ser>
        <c:axId val="51486065"/>
        <c:axId val="7465542"/>
      </c:scatterChart>
      <c:valAx>
        <c:axId val="51486065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5542"/>
        <c:crosses val="autoZero"/>
        <c:crossBetween val="midCat"/>
        <c:dispUnits/>
      </c:valAx>
      <c:valAx>
        <c:axId val="7465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86065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5"/>
          <c:y val="0.48175"/>
          <c:w val="0.309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3875"/>
          <c:w val="0.7875"/>
          <c:h val="0.9225"/>
        </c:manualLayout>
      </c:layout>
      <c:scatterChart>
        <c:scatterStyle val="lineMarker"/>
        <c:varyColors val="0"/>
        <c:ser>
          <c:idx val="1"/>
          <c:order val="0"/>
          <c:tx>
            <c:strRef>
              <c:f>Gompertz!$D$5</c:f>
              <c:strCache>
                <c:ptCount val="1"/>
                <c:pt idx="0">
                  <c:v>S(t)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Gompertz!$B$6:$B$139</c:f>
              <c:numCache/>
            </c:numRef>
          </c:xVal>
          <c:yVal>
            <c:numRef>
              <c:f>Gompertz!$D$6:$D$139</c:f>
              <c:numCache/>
            </c:numRef>
          </c:yVal>
          <c:smooth val="0"/>
        </c:ser>
        <c:ser>
          <c:idx val="0"/>
          <c:order val="1"/>
          <c:tx>
            <c:strRef>
              <c:f>Gompertz!$C$5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Gompertz!$B$6:$B$139</c:f>
              <c:numCache/>
            </c:numRef>
          </c:xVal>
          <c:yVal>
            <c:numRef>
              <c:f>Gompertz!$C$6:$C$139</c:f>
              <c:numCache/>
            </c:numRef>
          </c:yVal>
          <c:smooth val="0"/>
        </c:ser>
        <c:ser>
          <c:idx val="2"/>
          <c:order val="2"/>
          <c:tx>
            <c:strRef>
              <c:f>Gompertz!$E$5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Gompertz!$B$6:$B$139</c:f>
              <c:numCache/>
            </c:numRef>
          </c:xVal>
          <c:yVal>
            <c:numRef>
              <c:f>Gompertz!$E$6:$E$139</c:f>
              <c:numCache/>
            </c:numRef>
          </c:yVal>
          <c:smooth val="0"/>
        </c:ser>
        <c:axId val="22558655"/>
        <c:axId val="3969708"/>
      </c:scatterChart>
      <c:valAx>
        <c:axId val="22558655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30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708"/>
        <c:crosses val="autoZero"/>
        <c:crossBetween val="midCat"/>
        <c:dispUnits/>
      </c:valAx>
      <c:valAx>
        <c:axId val="3969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58655"/>
        <c:crossesAt val="-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33325"/>
          <c:w val="0.14975"/>
          <c:h val="0.2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"/>
          <c:y val="0.18525"/>
          <c:w val="0.72725"/>
          <c:h val="0.7685"/>
        </c:manualLayout>
      </c:layout>
      <c:scatterChart>
        <c:scatterStyle val="line"/>
        <c:varyColors val="0"/>
        <c:ser>
          <c:idx val="1"/>
          <c:order val="0"/>
          <c:tx>
            <c:strRef>
              <c:f>Gompertz!$D$5</c:f>
              <c:strCache>
                <c:ptCount val="1"/>
                <c:pt idx="0">
                  <c:v>S(t)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Gompertz!$B$6:$B$139</c:f>
              <c:numCache/>
            </c:numRef>
          </c:xVal>
          <c:yVal>
            <c:numRef>
              <c:f>Gompertz!$D$6:$D$139</c:f>
              <c:numCache/>
            </c:numRef>
          </c:yVal>
          <c:smooth val="0"/>
        </c:ser>
        <c:axId val="16255005"/>
        <c:axId val="5810786"/>
      </c:scatterChart>
      <c:valAx>
        <c:axId val="16255005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786"/>
        <c:crosses val="autoZero"/>
        <c:crossBetween val="midCat"/>
        <c:dispUnits/>
      </c:valAx>
      <c:valAx>
        <c:axId val="5810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55005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486"/>
          <c:w val="0.185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"/>
          <c:y val="0.1825"/>
          <c:w val="0.73625"/>
          <c:h val="0.772"/>
        </c:manualLayout>
      </c:layout>
      <c:scatterChart>
        <c:scatterStyle val="line"/>
        <c:varyColors val="0"/>
        <c:ser>
          <c:idx val="0"/>
          <c:order val="0"/>
          <c:tx>
            <c:strRef>
              <c:f>Gompertz!$C$5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Gompertz!$B$6:$B$139</c:f>
              <c:numCache/>
            </c:numRef>
          </c:xVal>
          <c:yVal>
            <c:numRef>
              <c:f>Gompertz!$C$6:$C$139</c:f>
              <c:numCache/>
            </c:numRef>
          </c:yVal>
          <c:smooth val="0"/>
        </c:ser>
        <c:axId val="54917643"/>
        <c:axId val="12419816"/>
      </c:scatterChart>
      <c:valAx>
        <c:axId val="54917643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9816"/>
        <c:crosses val="autoZero"/>
        <c:crossBetween val="midCat"/>
        <c:dispUnits/>
      </c:valAx>
      <c:valAx>
        <c:axId val="12419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17643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484"/>
          <c:w val="0.179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5"/>
          <c:y val="0.15975"/>
          <c:w val="0.70175"/>
          <c:h val="0.799"/>
        </c:manualLayout>
      </c:layout>
      <c:scatterChart>
        <c:scatterStyle val="line"/>
        <c:varyColors val="0"/>
        <c:ser>
          <c:idx val="1"/>
          <c:order val="0"/>
          <c:tx>
            <c:strRef>
              <c:f>Gompertz!$F$5</c:f>
              <c:strCache>
                <c:ptCount val="1"/>
                <c:pt idx="0">
                  <c:v>ln(h(t))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Gompertz!$B$6:$B$139</c:f>
              <c:numCache/>
            </c:numRef>
          </c:xVal>
          <c:yVal>
            <c:numRef>
              <c:f>Gompertz!$F$6:$F$139</c:f>
              <c:numCache/>
            </c:numRef>
          </c:yVal>
          <c:smooth val="0"/>
        </c:ser>
        <c:axId val="59489545"/>
        <c:axId val="41320894"/>
      </c:scatterChart>
      <c:valAx>
        <c:axId val="5948954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20894"/>
        <c:crosses val="autoZero"/>
        <c:crossBetween val="midCat"/>
        <c:dispUnits/>
      </c:valAx>
      <c:valAx>
        <c:axId val="41320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9545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4305"/>
          <c:w val="0.226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"/>
          <c:y val="0.181"/>
          <c:w val="0.72725"/>
          <c:h val="0.77375"/>
        </c:manualLayout>
      </c:layout>
      <c:scatterChart>
        <c:scatterStyle val="line"/>
        <c:varyColors val="0"/>
        <c:ser>
          <c:idx val="0"/>
          <c:order val="0"/>
          <c:tx>
            <c:strRef>
              <c:f>Gompertz!$G$5</c:f>
              <c:strCache>
                <c:ptCount val="1"/>
                <c:pt idx="0">
                  <c:v>H(t)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Gompertz!$B$6:$B$139</c:f>
              <c:numCache/>
            </c:numRef>
          </c:xVal>
          <c:yVal>
            <c:numRef>
              <c:f>Gompertz!$G$6:$G$139</c:f>
              <c:numCache/>
            </c:numRef>
          </c:yVal>
          <c:smooth val="0"/>
        </c:ser>
        <c:axId val="62432407"/>
        <c:axId val="36012132"/>
      </c:scatterChart>
      <c:valAx>
        <c:axId val="62432407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12132"/>
        <c:crosses val="autoZero"/>
        <c:crossBetween val="midCat"/>
        <c:dispUnits/>
      </c:valAx>
      <c:valAx>
        <c:axId val="3601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32407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48425"/>
          <c:w val="0.1852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875"/>
          <c:w val="0.7925"/>
          <c:h val="0.92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'Log-logistique'!$D$5</c:f>
              <c:strCache>
                <c:ptCount val="1"/>
                <c:pt idx="0">
                  <c:v>S(t)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'Log-logistique'!$B$6:$B$139</c:f>
              <c:numCache/>
            </c:numRef>
          </c:xVal>
          <c:yVal>
            <c:numRef>
              <c:f>'Log-logistique'!$D$6:$D$139</c:f>
              <c:numCache/>
            </c:numRef>
          </c:yVal>
          <c:smooth val="0"/>
        </c:ser>
        <c:ser>
          <c:idx val="0"/>
          <c:order val="1"/>
          <c:tx>
            <c:strRef>
              <c:f>'Log-logistique'!$C$5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'Log-logistique'!$B$6:$B$139</c:f>
              <c:numCache/>
            </c:numRef>
          </c:xVal>
          <c:yVal>
            <c:numRef>
              <c:f>'Log-logistique'!$C$6:$C$139</c:f>
              <c:numCache/>
            </c:numRef>
          </c:yVal>
          <c:smooth val="0"/>
        </c:ser>
        <c:ser>
          <c:idx val="2"/>
          <c:order val="2"/>
          <c:tx>
            <c:strRef>
              <c:f>'Log-logistique'!$E$5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'Log-logistique'!$B$6:$B$139</c:f>
              <c:numCache/>
            </c:numRef>
          </c:xVal>
          <c:yVal>
            <c:numRef>
              <c:f>'Log-logistique'!$E$6:$E$139</c:f>
              <c:numCache/>
            </c:numRef>
          </c:yVal>
          <c:smooth val="0"/>
        </c:ser>
        <c:axId val="18057269"/>
        <c:axId val="43658330"/>
      </c:scatterChart>
      <c:valAx>
        <c:axId val="18057269"/>
        <c:scaling>
          <c:orientation val="minMax"/>
          <c:max val="1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8330"/>
        <c:crosses val="autoZero"/>
        <c:crossBetween val="midCat"/>
        <c:dispUnits/>
      </c:valAx>
      <c:valAx>
        <c:axId val="43658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7269"/>
        <c:crossesAt val="-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33325"/>
          <c:w val="0.14625"/>
          <c:h val="0.2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75"/>
          <c:y val="0.188"/>
          <c:w val="0.76175"/>
          <c:h val="0.76625"/>
        </c:manualLayout>
      </c:layout>
      <c:scatterChart>
        <c:scatterStyle val="line"/>
        <c:varyColors val="0"/>
        <c:ser>
          <c:idx val="1"/>
          <c:order val="0"/>
          <c:tx>
            <c:strRef>
              <c:f>'Log-logistique'!$D$5</c:f>
              <c:strCache>
                <c:ptCount val="1"/>
                <c:pt idx="0">
                  <c:v>S(t)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'Log-logistique'!$B$6:$B$139</c:f>
              <c:numCache/>
            </c:numRef>
          </c:xVal>
          <c:yVal>
            <c:numRef>
              <c:f>'Log-logistique'!$D$6:$D$139</c:f>
              <c:numCache/>
            </c:numRef>
          </c:yVal>
          <c:smooth val="0"/>
        </c:ser>
        <c:axId val="44409699"/>
        <c:axId val="60188448"/>
      </c:scatterChart>
      <c:valAx>
        <c:axId val="44409699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88448"/>
        <c:crosses val="autoZero"/>
        <c:crossBetween val="midCat"/>
        <c:dispUnits/>
      </c:valAx>
      <c:valAx>
        <c:axId val="6018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09699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8175"/>
          <c:w val="0.16375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655"/>
          <c:w val="0.79325"/>
          <c:h val="0.90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expon!$C$5</c:f>
              <c:strCache>
                <c:ptCount val="1"/>
                <c:pt idx="0">
                  <c:v>f(t)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expon!$B$6:$B$127</c:f>
              <c:numCache/>
            </c:numRef>
          </c:xVal>
          <c:yVal>
            <c:numRef>
              <c:f>expon!$C$6:$C$127</c:f>
              <c:numCache/>
            </c:numRef>
          </c:yVal>
          <c:smooth val="1"/>
        </c:ser>
        <c:ser>
          <c:idx val="1"/>
          <c:order val="1"/>
          <c:tx>
            <c:strRef>
              <c:f>expon!$D$5</c:f>
              <c:strCache>
                <c:ptCount val="1"/>
                <c:pt idx="0">
                  <c:v>S(t)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expon!$B$6:$B$127</c:f>
              <c:numCache/>
            </c:numRef>
          </c:xVal>
          <c:yVal>
            <c:numRef>
              <c:f>expon!$D$6:$D$127</c:f>
              <c:numCache/>
            </c:numRef>
          </c:yVal>
          <c:smooth val="1"/>
        </c:ser>
        <c:ser>
          <c:idx val="2"/>
          <c:order val="2"/>
          <c:tx>
            <c:strRef>
              <c:f>expon!$E$5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expon!$B$6:$B$127</c:f>
              <c:numCache/>
            </c:numRef>
          </c:xVal>
          <c:yVal>
            <c:numRef>
              <c:f>expon!$E$6:$E$127</c:f>
              <c:numCache/>
            </c:numRef>
          </c:yVal>
          <c:smooth val="1"/>
        </c:ser>
        <c:ser>
          <c:idx val="3"/>
          <c:order val="3"/>
          <c:tx>
            <c:strRef>
              <c:f>expon!$F$5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expon!$B$6:$B$127</c:f>
              <c:numCache/>
            </c:numRef>
          </c:xVal>
          <c:yVal>
            <c:numRef>
              <c:f>expon!$F$6:$F$127</c:f>
              <c:numCache/>
            </c:numRef>
          </c:yVal>
          <c:smooth val="1"/>
        </c:ser>
        <c:axId val="57966037"/>
        <c:axId val="9327226"/>
      </c:scatterChart>
      <c:valAx>
        <c:axId val="57966037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29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226"/>
        <c:crosses val="autoZero"/>
        <c:crossBetween val="midCat"/>
        <c:dispUnits/>
        <c:majorUnit val="3"/>
      </c:valAx>
      <c:valAx>
        <c:axId val="9327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660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29475"/>
          <c:w val="0.1495"/>
          <c:h val="0.3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75"/>
          <c:y val="0.18725"/>
          <c:w val="0.77575"/>
          <c:h val="0.767"/>
        </c:manualLayout>
      </c:layout>
      <c:scatterChart>
        <c:scatterStyle val="line"/>
        <c:varyColors val="0"/>
        <c:ser>
          <c:idx val="0"/>
          <c:order val="0"/>
          <c:tx>
            <c:strRef>
              <c:f>'Log-logistique'!$C$5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'Log-logistique'!$B$6:$B$139</c:f>
              <c:numCache/>
            </c:numRef>
          </c:xVal>
          <c:yVal>
            <c:numRef>
              <c:f>'Log-logistique'!$C$6:$C$139</c:f>
              <c:numCache/>
            </c:numRef>
          </c:yVal>
          <c:smooth val="0"/>
        </c:ser>
        <c:axId val="55997857"/>
        <c:axId val="35104310"/>
      </c:scatterChart>
      <c:valAx>
        <c:axId val="55997857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04310"/>
        <c:crosses val="autoZero"/>
        <c:crossBetween val="midCat"/>
        <c:dispUnits/>
      </c:valAx>
      <c:valAx>
        <c:axId val="35104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97857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795"/>
          <c:w val="0.1522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15975"/>
          <c:w val="0.67775"/>
          <c:h val="0.79875"/>
        </c:manualLayout>
      </c:layout>
      <c:scatterChart>
        <c:scatterStyle val="line"/>
        <c:varyColors val="0"/>
        <c:ser>
          <c:idx val="1"/>
          <c:order val="0"/>
          <c:tx>
            <c:strRef>
              <c:f>'Log-logistique'!$F$5</c:f>
              <c:strCache>
                <c:ptCount val="1"/>
                <c:pt idx="0">
                  <c:v>ln(1/S - 1)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'Log-logistique'!$G$6:$G$139</c:f>
              <c:numCache/>
            </c:numRef>
          </c:xVal>
          <c:yVal>
            <c:numRef>
              <c:f>'Log-logistique'!$F$6:$F$139</c:f>
              <c:numCache/>
            </c:numRef>
          </c:yVal>
          <c:smooth val="0"/>
        </c:ser>
        <c:axId val="66101871"/>
        <c:axId val="45962012"/>
      </c:scatterChart>
      <c:valAx>
        <c:axId val="6610187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ln(t)</a:t>
                </a:r>
              </a:p>
            </c:rich>
          </c:tx>
          <c:layout>
            <c:manualLayout>
              <c:xMode val="factor"/>
              <c:yMode val="factor"/>
              <c:x val="0.016"/>
              <c:y val="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62012"/>
        <c:crosses val="max"/>
        <c:crossBetween val="midCat"/>
        <c:dispUnits/>
      </c:valAx>
      <c:valAx>
        <c:axId val="45962012"/>
        <c:scaling>
          <c:orientation val="minMax"/>
          <c:min val="-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01871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25"/>
          <c:y val="0.611"/>
          <c:w val="0.26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18275"/>
          <c:w val="0.82325"/>
          <c:h val="0.77725"/>
        </c:manualLayout>
      </c:layout>
      <c:scatterChart>
        <c:scatterStyle val="lineMarker"/>
        <c:varyColors val="0"/>
        <c:ser>
          <c:idx val="1"/>
          <c:order val="0"/>
          <c:tx>
            <c:strRef>
              <c:f>Pareto!$D$5</c:f>
              <c:strCache>
                <c:ptCount val="1"/>
                <c:pt idx="0">
                  <c:v>S(t)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Pareto!$B$6:$B$139</c:f>
              <c:numCache/>
            </c:numRef>
          </c:xVal>
          <c:yVal>
            <c:numRef>
              <c:f>Pareto!$D$6:$D$139</c:f>
              <c:numCache/>
            </c:numRef>
          </c:yVal>
          <c:smooth val="0"/>
        </c:ser>
        <c:ser>
          <c:idx val="0"/>
          <c:order val="1"/>
          <c:tx>
            <c:strRef>
              <c:f>Pareto!$C$5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Pareto!$B$6:$B$139</c:f>
              <c:numCache/>
            </c:numRef>
          </c:xVal>
          <c:yVal>
            <c:numRef>
              <c:f>Pareto!$C$6:$C$139</c:f>
              <c:numCache/>
            </c:numRef>
          </c:yVal>
          <c:smooth val="0"/>
        </c:ser>
        <c:ser>
          <c:idx val="2"/>
          <c:order val="2"/>
          <c:tx>
            <c:strRef>
              <c:f>Pareto!$E$5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Pareto!$B$6:$B$139</c:f>
              <c:numCache/>
            </c:numRef>
          </c:xVal>
          <c:yVal>
            <c:numRef>
              <c:f>Pareto!$E$6:$E$139</c:f>
              <c:numCache/>
            </c:numRef>
          </c:yVal>
          <c:smooth val="0"/>
        </c:ser>
        <c:axId val="25678157"/>
        <c:axId val="2370386"/>
      </c:scatterChart>
      <c:valAx>
        <c:axId val="25678157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0386"/>
        <c:crosses val="autoZero"/>
        <c:crossBetween val="midCat"/>
        <c:dispUnits/>
      </c:valAx>
      <c:valAx>
        <c:axId val="2370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78157"/>
        <c:crossesAt val="-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33675"/>
          <c:w val="0.1505"/>
          <c:h val="0.2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75"/>
          <c:y val="0.188"/>
          <c:w val="0.76175"/>
          <c:h val="0.76625"/>
        </c:manualLayout>
      </c:layout>
      <c:scatterChart>
        <c:scatterStyle val="line"/>
        <c:varyColors val="0"/>
        <c:ser>
          <c:idx val="1"/>
          <c:order val="0"/>
          <c:tx>
            <c:strRef>
              <c:f>Pareto!$D$5</c:f>
              <c:strCache>
                <c:ptCount val="1"/>
                <c:pt idx="0">
                  <c:v>S(t)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Pareto!$B$6:$B$139</c:f>
              <c:numCache/>
            </c:numRef>
          </c:xVal>
          <c:yVal>
            <c:numRef>
              <c:f>Pareto!$D$6:$D$139</c:f>
              <c:numCache/>
            </c:numRef>
          </c:yVal>
          <c:smooth val="0"/>
        </c:ser>
        <c:axId val="49778107"/>
        <c:axId val="38707288"/>
      </c:scatterChart>
      <c:valAx>
        <c:axId val="49778107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07288"/>
        <c:crosses val="autoZero"/>
        <c:crossBetween val="midCat"/>
        <c:dispUnits/>
      </c:valAx>
      <c:valAx>
        <c:axId val="38707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78107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8175"/>
          <c:w val="0.16375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75"/>
          <c:y val="0.18725"/>
          <c:w val="0.77575"/>
          <c:h val="0.767"/>
        </c:manualLayout>
      </c:layout>
      <c:scatterChart>
        <c:scatterStyle val="line"/>
        <c:varyColors val="0"/>
        <c:ser>
          <c:idx val="0"/>
          <c:order val="0"/>
          <c:tx>
            <c:strRef>
              <c:f>Pareto!$C$5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Pareto!$B$6:$B$139</c:f>
              <c:numCache/>
            </c:numRef>
          </c:xVal>
          <c:yVal>
            <c:numRef>
              <c:f>Pareto!$C$6:$C$139</c:f>
              <c:numCache/>
            </c:numRef>
          </c:yVal>
          <c:smooth val="0"/>
        </c:ser>
        <c:axId val="7546681"/>
        <c:axId val="24262574"/>
      </c:scatterChart>
      <c:valAx>
        <c:axId val="7546681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2574"/>
        <c:crosses val="autoZero"/>
        <c:crossBetween val="midCat"/>
        <c:dispUnits/>
      </c:valAx>
      <c:valAx>
        <c:axId val="24262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46681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795"/>
          <c:w val="0.1522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45"/>
          <c:w val="0.77525"/>
          <c:h val="0.935"/>
        </c:manualLayout>
      </c:layout>
      <c:scatterChart>
        <c:scatterStyle val="line"/>
        <c:varyColors val="0"/>
        <c:ser>
          <c:idx val="3"/>
          <c:order val="0"/>
          <c:tx>
            <c:strRef>
              <c:f>Pareto!$F$5</c:f>
              <c:strCache>
                <c:ptCount val="1"/>
                <c:pt idx="0">
                  <c:v>1/h(t)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Pareto!$B$6:$B$139</c:f>
              <c:numCache/>
            </c:numRef>
          </c:xVal>
          <c:yVal>
            <c:numRef>
              <c:f>Pareto!$F$6:$F$139</c:f>
              <c:numCache/>
            </c:numRef>
          </c:yVal>
          <c:smooth val="0"/>
        </c:ser>
        <c:axId val="39752007"/>
        <c:axId val="29485780"/>
      </c:scatterChart>
      <c:valAx>
        <c:axId val="3975200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19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5780"/>
        <c:crosses val="autoZero"/>
        <c:crossBetween val="midCat"/>
        <c:dispUnits/>
      </c:valAx>
      <c:valAx>
        <c:axId val="29485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2007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3745"/>
          <c:w val="0.1757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825"/>
          <c:w val="0.78425"/>
          <c:h val="0.90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'migr-sed'!$C$5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'migr-sed'!$C$6:$C$127</c:f>
              <c:numCache/>
            </c:numRef>
          </c:yVal>
          <c:smooth val="1"/>
        </c:ser>
        <c:ser>
          <c:idx val="1"/>
          <c:order val="1"/>
          <c:tx>
            <c:strRef>
              <c:f>'migr-sed'!$D$5</c:f>
              <c:strCache>
                <c:ptCount val="1"/>
                <c:pt idx="0">
                  <c:v>S(t)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'migr-sed'!$D$6:$D$127</c:f>
              <c:numCache/>
            </c:numRef>
          </c:yVal>
          <c:smooth val="1"/>
        </c:ser>
        <c:ser>
          <c:idx val="2"/>
          <c:order val="2"/>
          <c:tx>
            <c:strRef>
              <c:f>'migr-sed'!$E$5</c:f>
              <c:strCache>
                <c:ptCount val="1"/>
                <c:pt idx="0">
                  <c:v>h(t)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'migr-sed'!$E$6:$E$127</c:f>
              <c:numCache/>
            </c:numRef>
          </c:yVal>
          <c:smooth val="1"/>
        </c:ser>
        <c:axId val="61654019"/>
        <c:axId val="19665984"/>
      </c:scatterChart>
      <c:valAx>
        <c:axId val="6165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5984"/>
        <c:crosses val="autoZero"/>
        <c:crossBetween val="midCat"/>
        <c:dispUnits/>
      </c:valAx>
      <c:valAx>
        <c:axId val="19665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540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5"/>
          <c:y val="0.2995"/>
          <c:w val="0.15"/>
          <c:h val="0.3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ln(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D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775"/>
          <c:w val="0.95225"/>
          <c:h val="0.849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'migr-sed'!$F$5</c:f>
              <c:strCache>
                <c:ptCount val="1"/>
                <c:pt idx="0">
                  <c:v>ln(DS)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'migr-sed'!$B$6:$B$126</c:f>
              <c:numCache/>
            </c:numRef>
          </c:xVal>
          <c:yVal>
            <c:numRef>
              <c:f>'migr-sed'!$F$6:$F$126</c:f>
              <c:numCache/>
            </c:numRef>
          </c:yVal>
          <c:smooth val="1"/>
        </c:ser>
        <c:axId val="10332481"/>
        <c:axId val="15655510"/>
      </c:scatterChart>
      <c:valAx>
        <c:axId val="10332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3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5510"/>
        <c:crosses val="max"/>
        <c:crossBetween val="midCat"/>
        <c:dispUnits/>
      </c:valAx>
      <c:valAx>
        <c:axId val="15655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24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31"/>
          <c:w val="0.7905"/>
          <c:h val="0.938"/>
        </c:manualLayout>
      </c:layout>
      <c:scatterChart>
        <c:scatterStyle val="smoothMarker"/>
        <c:varyColors val="0"/>
        <c:ser>
          <c:idx val="8"/>
          <c:order val="0"/>
          <c:tx>
            <c:strRef>
              <c:f>'migr-sed'!$K$5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'migr-sed'!$K$6:$K$127</c:f>
              <c:numCache/>
            </c:numRef>
          </c:yVal>
          <c:smooth val="1"/>
        </c:ser>
        <c:ser>
          <c:idx val="9"/>
          <c:order val="1"/>
          <c:tx>
            <c:strRef>
              <c:f>'migr-sed'!$L$5</c:f>
              <c:strCache>
                <c:ptCount val="1"/>
                <c:pt idx="0">
                  <c:v>H1(t)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'migr-sed'!$L$6:$L$127</c:f>
              <c:numCache/>
            </c:numRef>
          </c:yVal>
          <c:smooth val="1"/>
        </c:ser>
        <c:ser>
          <c:idx val="10"/>
          <c:order val="2"/>
          <c:tx>
            <c:strRef>
              <c:f>'migr-sed'!$M$5</c:f>
              <c:strCache>
                <c:ptCount val="1"/>
                <c:pt idx="0">
                  <c:v>H2(t)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'migr-sed'!$M$6:$M$127</c:f>
              <c:numCache/>
            </c:numRef>
          </c:yVal>
          <c:smooth val="1"/>
        </c:ser>
        <c:axId val="60330255"/>
        <c:axId val="58975804"/>
      </c:scatterChart>
      <c:valAx>
        <c:axId val="6033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804"/>
        <c:crosses val="autoZero"/>
        <c:crossBetween val="midCat"/>
        <c:dispUnits/>
      </c:valAx>
      <c:valAx>
        <c:axId val="58975804"/>
        <c:scaling>
          <c:orientation val="minMax"/>
          <c:min val="-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30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41"/>
          <c:w val="0.147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225"/>
          <c:w val="0.7665"/>
          <c:h val="0.935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'migr-sed'!$D$5</c:f>
              <c:strCache>
                <c:ptCount val="1"/>
                <c:pt idx="0">
                  <c:v>S(t)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'migr-sed'!$D$6:$D$127</c:f>
              <c:numCache/>
            </c:numRef>
          </c:yVal>
          <c:smooth val="1"/>
        </c:ser>
        <c:ser>
          <c:idx val="3"/>
          <c:order val="1"/>
          <c:tx>
            <c:strRef>
              <c:f>'migr-sed'!$G$5</c:f>
              <c:strCache>
                <c:ptCount val="1"/>
                <c:pt idx="0">
                  <c:v>S1(t)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'migr-sed'!$G$6:$G$127</c:f>
              <c:numCache/>
            </c:numRef>
          </c:yVal>
          <c:smooth val="1"/>
        </c:ser>
        <c:ser>
          <c:idx val="4"/>
          <c:order val="2"/>
          <c:tx>
            <c:strRef>
              <c:f>'migr-sed'!$H$5</c:f>
              <c:strCache>
                <c:ptCount val="1"/>
                <c:pt idx="0">
                  <c:v>S2(t)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'migr-sed'!$B$6:$B$127</c:f>
              <c:numCache/>
            </c:numRef>
          </c:xVal>
          <c:yVal>
            <c:numRef>
              <c:f>'migr-sed'!$H$6:$H$127</c:f>
              <c:numCache/>
            </c:numRef>
          </c:yVal>
          <c:smooth val="1"/>
        </c:ser>
        <c:axId val="30532333"/>
        <c:axId val="37199218"/>
      </c:scatterChart>
      <c:valAx>
        <c:axId val="3053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99218"/>
        <c:crosses val="autoZero"/>
        <c:crossBetween val="midCat"/>
        <c:dispUnits/>
      </c:valAx>
      <c:valAx>
        <c:axId val="37199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323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36575"/>
          <c:w val="0.168"/>
          <c:h val="0.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3"/>
          <c:w val="0.80075"/>
          <c:h val="0.934"/>
        </c:manualLayout>
      </c:layout>
      <c:scatterChart>
        <c:scatterStyle val="lineMarker"/>
        <c:varyColors val="0"/>
        <c:ser>
          <c:idx val="2"/>
          <c:order val="0"/>
          <c:tx>
            <c:strRef>
              <c:f>'migr-sed'!$E$5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'migr-sed'!$B$6:$B$128</c:f>
              <c:numCache/>
            </c:numRef>
          </c:xVal>
          <c:yVal>
            <c:numRef>
              <c:f>'migr-sed'!$E$6:$E$128</c:f>
              <c:numCache/>
            </c:numRef>
          </c:yVal>
          <c:smooth val="0"/>
        </c:ser>
        <c:ser>
          <c:idx val="6"/>
          <c:order val="1"/>
          <c:tx>
            <c:strRef>
              <c:f>'migr-sed'!$I$5</c:f>
              <c:strCache>
                <c:ptCount val="1"/>
                <c:pt idx="0">
                  <c:v>h1(t)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'migr-sed'!$B$6:$B$128</c:f>
              <c:numCache/>
            </c:numRef>
          </c:xVal>
          <c:yVal>
            <c:numRef>
              <c:f>'migr-sed'!$I$6:$I$128</c:f>
              <c:numCache/>
            </c:numRef>
          </c:yVal>
          <c:smooth val="0"/>
        </c:ser>
        <c:ser>
          <c:idx val="7"/>
          <c:order val="2"/>
          <c:tx>
            <c:strRef>
              <c:f>'migr-sed'!$J$5</c:f>
              <c:strCache>
                <c:ptCount val="1"/>
                <c:pt idx="0">
                  <c:v>h2(t)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'migr-sed'!$B$6:$B$128</c:f>
              <c:numCache/>
            </c:numRef>
          </c:xVal>
          <c:yVal>
            <c:numRef>
              <c:f>'migr-sed'!$J$6:$J$128</c:f>
              <c:numCache/>
            </c:numRef>
          </c:yVal>
          <c:smooth val="0"/>
        </c:ser>
        <c:axId val="42986075"/>
        <c:axId val="30292344"/>
      </c:scatterChart>
      <c:valAx>
        <c:axId val="4298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92344"/>
        <c:crossesAt val="-0.1"/>
        <c:crossBetween val="midCat"/>
        <c:dispUnits/>
      </c:valAx>
      <c:valAx>
        <c:axId val="30292344"/>
        <c:scaling>
          <c:orientation val="minMax"/>
          <c:min val="-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86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3775"/>
          <c:w val="0.14175"/>
          <c:h val="0.1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10475"/>
          <c:w val="0.8245"/>
          <c:h val="0.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Weibull!$D$5</c:f>
              <c:strCache>
                <c:ptCount val="1"/>
                <c:pt idx="0">
                  <c:v>S(t)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Weibull!$B$6:$B$139</c:f>
              <c:numCache/>
            </c:numRef>
          </c:xVal>
          <c:yVal>
            <c:numRef>
              <c:f>Weibull!$D$6:$D$139</c:f>
              <c:numCache/>
            </c:numRef>
          </c:yVal>
          <c:smooth val="0"/>
        </c:ser>
        <c:ser>
          <c:idx val="0"/>
          <c:order val="1"/>
          <c:tx>
            <c:strRef>
              <c:f>Weibull!$C$5</c:f>
              <c:strCache>
                <c:ptCount val="1"/>
                <c:pt idx="0">
                  <c:v>f(t)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Weibull!$B$6:$B$139</c:f>
              <c:numCache/>
            </c:numRef>
          </c:xVal>
          <c:yVal>
            <c:numRef>
              <c:f>Weibull!$C$6:$C$139</c:f>
              <c:numCache/>
            </c:numRef>
          </c:yVal>
          <c:smooth val="0"/>
        </c:ser>
        <c:ser>
          <c:idx val="2"/>
          <c:order val="2"/>
          <c:tx>
            <c:strRef>
              <c:f>Weibull!$E$5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Weibull!$B$6:$B$139</c:f>
              <c:numCache/>
            </c:numRef>
          </c:xVal>
          <c:yVal>
            <c:numRef>
              <c:f>Weibull!$E$6:$E$139</c:f>
              <c:numCache/>
            </c:numRef>
          </c:yVal>
          <c:smooth val="0"/>
        </c:ser>
        <c:axId val="32159449"/>
        <c:axId val="4259790"/>
      </c:scatterChart>
      <c:valAx>
        <c:axId val="3215944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9790"/>
        <c:crosses val="autoZero"/>
        <c:crossBetween val="midCat"/>
        <c:dispUnits/>
      </c:valAx>
      <c:valAx>
        <c:axId val="4259790"/>
        <c:scaling>
          <c:orientation val="minMax"/>
          <c:max val="1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9449"/>
        <c:crossesAt val="-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3325"/>
          <c:w val="0.1485"/>
          <c:h val="0.2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75"/>
          <c:y val="0.18975"/>
          <c:w val="0.76175"/>
          <c:h val="0.764"/>
        </c:manualLayout>
      </c:layout>
      <c:scatterChart>
        <c:scatterStyle val="line"/>
        <c:varyColors val="0"/>
        <c:ser>
          <c:idx val="1"/>
          <c:order val="0"/>
          <c:tx>
            <c:strRef>
              <c:f>Weibull!$D$5</c:f>
              <c:strCache>
                <c:ptCount val="1"/>
                <c:pt idx="0">
                  <c:v>S(t)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Weibull!$B$6:$B$139</c:f>
              <c:numCache/>
            </c:numRef>
          </c:xVal>
          <c:yVal>
            <c:numRef>
              <c:f>Weibull!$D$6:$D$139</c:f>
              <c:numCache/>
            </c:numRef>
          </c:yVal>
          <c:smooth val="0"/>
        </c:ser>
        <c:axId val="22346727"/>
        <c:axId val="66628084"/>
      </c:scatterChart>
      <c:valAx>
        <c:axId val="22346727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28084"/>
        <c:crosses val="autoZero"/>
        <c:crossBetween val="midCat"/>
        <c:dispUnits/>
      </c:valAx>
      <c:valAx>
        <c:axId val="66628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46727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815"/>
          <c:w val="0.163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152400</xdr:rowOff>
    </xdr:from>
    <xdr:to>
      <xdr:col>6</xdr:col>
      <xdr:colOff>104775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57150" y="1285875"/>
        <a:ext cx="37052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4</xdr:row>
      <xdr:rowOff>9525</xdr:rowOff>
    </xdr:from>
    <xdr:to>
      <xdr:col>13</xdr:col>
      <xdr:colOff>66675</xdr:colOff>
      <xdr:row>16</xdr:row>
      <xdr:rowOff>123825</xdr:rowOff>
    </xdr:to>
    <xdr:graphicFrame>
      <xdr:nvGraphicFramePr>
        <xdr:cNvPr id="2" name="Chart 2"/>
        <xdr:cNvGraphicFramePr/>
      </xdr:nvGraphicFramePr>
      <xdr:xfrm>
        <a:off x="4276725" y="657225"/>
        <a:ext cx="37147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9525</xdr:rowOff>
    </xdr:from>
    <xdr:to>
      <xdr:col>6</xdr:col>
      <xdr:colOff>219075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1450" y="1304925"/>
        <a:ext cx="37052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590550</xdr:colOff>
      <xdr:row>21</xdr:row>
      <xdr:rowOff>19050</xdr:rowOff>
    </xdr:from>
    <xdr:to>
      <xdr:col>27</xdr:col>
      <xdr:colOff>238125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13392150" y="3419475"/>
        <a:ext cx="33051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9525</xdr:colOff>
      <xdr:row>22</xdr:row>
      <xdr:rowOff>9525</xdr:rowOff>
    </xdr:from>
    <xdr:to>
      <xdr:col>21</xdr:col>
      <xdr:colOff>247650</xdr:colOff>
      <xdr:row>41</xdr:row>
      <xdr:rowOff>85725</xdr:rowOff>
    </xdr:to>
    <xdr:graphicFrame>
      <xdr:nvGraphicFramePr>
        <xdr:cNvPr id="3" name="Chart 5"/>
        <xdr:cNvGraphicFramePr/>
      </xdr:nvGraphicFramePr>
      <xdr:xfrm>
        <a:off x="9153525" y="3571875"/>
        <a:ext cx="38957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76200</xdr:colOff>
      <xdr:row>19</xdr:row>
      <xdr:rowOff>133350</xdr:rowOff>
    </xdr:to>
    <xdr:graphicFrame>
      <xdr:nvGraphicFramePr>
        <xdr:cNvPr id="4" name="Chart 7"/>
        <xdr:cNvGraphicFramePr/>
      </xdr:nvGraphicFramePr>
      <xdr:xfrm>
        <a:off x="9163050" y="180975"/>
        <a:ext cx="371475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9525</xdr:colOff>
      <xdr:row>1</xdr:row>
      <xdr:rowOff>28575</xdr:rowOff>
    </xdr:from>
    <xdr:to>
      <xdr:col>28</xdr:col>
      <xdr:colOff>400050</xdr:colOff>
      <xdr:row>19</xdr:row>
      <xdr:rowOff>76200</xdr:rowOff>
    </xdr:to>
    <xdr:graphicFrame>
      <xdr:nvGraphicFramePr>
        <xdr:cNvPr id="5" name="Chart 8"/>
        <xdr:cNvGraphicFramePr/>
      </xdr:nvGraphicFramePr>
      <xdr:xfrm>
        <a:off x="13420725" y="190500"/>
        <a:ext cx="4048125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8</xdr:row>
      <xdr:rowOff>104775</xdr:rowOff>
    </xdr:from>
    <xdr:to>
      <xdr:col>6</xdr:col>
      <xdr:colOff>495300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438150" y="1419225"/>
        <a:ext cx="39338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20</xdr:row>
      <xdr:rowOff>66675</xdr:rowOff>
    </xdr:from>
    <xdr:to>
      <xdr:col>13</xdr:col>
      <xdr:colOff>438150</xdr:colOff>
      <xdr:row>33</xdr:row>
      <xdr:rowOff>104775</xdr:rowOff>
    </xdr:to>
    <xdr:graphicFrame>
      <xdr:nvGraphicFramePr>
        <xdr:cNvPr id="2" name="Chart 3"/>
        <xdr:cNvGraphicFramePr/>
      </xdr:nvGraphicFramePr>
      <xdr:xfrm>
        <a:off x="5295900" y="3324225"/>
        <a:ext cx="32861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200025</xdr:colOff>
      <xdr:row>6</xdr:row>
      <xdr:rowOff>0</xdr:rowOff>
    </xdr:from>
    <xdr:to>
      <xdr:col>13</xdr:col>
      <xdr:colOff>428625</xdr:colOff>
      <xdr:row>19</xdr:row>
      <xdr:rowOff>66675</xdr:rowOff>
    </xdr:to>
    <xdr:graphicFrame>
      <xdr:nvGraphicFramePr>
        <xdr:cNvPr id="3" name="Chart 4"/>
        <xdr:cNvGraphicFramePr/>
      </xdr:nvGraphicFramePr>
      <xdr:xfrm>
        <a:off x="5295900" y="990600"/>
        <a:ext cx="32766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76200</xdr:colOff>
      <xdr:row>2</xdr:row>
      <xdr:rowOff>9525</xdr:rowOff>
    </xdr:from>
    <xdr:to>
      <xdr:col>20</xdr:col>
      <xdr:colOff>314325</xdr:colOff>
      <xdr:row>17</xdr:row>
      <xdr:rowOff>66675</xdr:rowOff>
    </xdr:to>
    <xdr:graphicFrame>
      <xdr:nvGraphicFramePr>
        <xdr:cNvPr id="4" name="Chart 5"/>
        <xdr:cNvGraphicFramePr/>
      </xdr:nvGraphicFramePr>
      <xdr:xfrm>
        <a:off x="9439275" y="352425"/>
        <a:ext cx="3286125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19050</xdr:colOff>
      <xdr:row>19</xdr:row>
      <xdr:rowOff>133350</xdr:rowOff>
    </xdr:from>
    <xdr:to>
      <xdr:col>20</xdr:col>
      <xdr:colOff>257175</xdr:colOff>
      <xdr:row>33</xdr:row>
      <xdr:rowOff>47625</xdr:rowOff>
    </xdr:to>
    <xdr:graphicFrame>
      <xdr:nvGraphicFramePr>
        <xdr:cNvPr id="5" name="Chart 6"/>
        <xdr:cNvGraphicFramePr/>
      </xdr:nvGraphicFramePr>
      <xdr:xfrm>
        <a:off x="9382125" y="3228975"/>
        <a:ext cx="3286125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</xdr:row>
      <xdr:rowOff>123825</xdr:rowOff>
    </xdr:from>
    <xdr:to>
      <xdr:col>6</xdr:col>
      <xdr:colOff>304800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61950" y="1257300"/>
        <a:ext cx="3905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1</xdr:row>
      <xdr:rowOff>85725</xdr:rowOff>
    </xdr:from>
    <xdr:to>
      <xdr:col>12</xdr:col>
      <xdr:colOff>361950</xdr:colOff>
      <xdr:row>14</xdr:row>
      <xdr:rowOff>123825</xdr:rowOff>
    </xdr:to>
    <xdr:graphicFrame>
      <xdr:nvGraphicFramePr>
        <xdr:cNvPr id="2" name="Chart 2"/>
        <xdr:cNvGraphicFramePr/>
      </xdr:nvGraphicFramePr>
      <xdr:xfrm>
        <a:off x="5172075" y="247650"/>
        <a:ext cx="28098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95250</xdr:colOff>
      <xdr:row>16</xdr:row>
      <xdr:rowOff>0</xdr:rowOff>
    </xdr:from>
    <xdr:to>
      <xdr:col>17</xdr:col>
      <xdr:colOff>457200</xdr:colOff>
      <xdr:row>29</xdr:row>
      <xdr:rowOff>66675</xdr:rowOff>
    </xdr:to>
    <xdr:graphicFrame>
      <xdr:nvGraphicFramePr>
        <xdr:cNvPr id="3" name="Chart 3"/>
        <xdr:cNvGraphicFramePr/>
      </xdr:nvGraphicFramePr>
      <xdr:xfrm>
        <a:off x="8324850" y="2590800"/>
        <a:ext cx="28003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581025</xdr:colOff>
      <xdr:row>15</xdr:row>
      <xdr:rowOff>123825</xdr:rowOff>
    </xdr:from>
    <xdr:to>
      <xdr:col>12</xdr:col>
      <xdr:colOff>476250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5153025" y="2552700"/>
        <a:ext cx="294322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</xdr:row>
      <xdr:rowOff>85725</xdr:rowOff>
    </xdr:from>
    <xdr:to>
      <xdr:col>17</xdr:col>
      <xdr:colOff>485775</xdr:colOff>
      <xdr:row>15</xdr:row>
      <xdr:rowOff>9525</xdr:rowOff>
    </xdr:to>
    <xdr:graphicFrame>
      <xdr:nvGraphicFramePr>
        <xdr:cNvPr id="5" name="Chart 5"/>
        <xdr:cNvGraphicFramePr/>
      </xdr:nvGraphicFramePr>
      <xdr:xfrm>
        <a:off x="8343900" y="247650"/>
        <a:ext cx="280987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</xdr:row>
      <xdr:rowOff>76200</xdr:rowOff>
    </xdr:from>
    <xdr:to>
      <xdr:col>6</xdr:col>
      <xdr:colOff>381000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323850" y="1228725"/>
        <a:ext cx="39909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0</xdr:row>
      <xdr:rowOff>38100</xdr:rowOff>
    </xdr:from>
    <xdr:to>
      <xdr:col>13</xdr:col>
      <xdr:colOff>9525</xdr:colOff>
      <xdr:row>13</xdr:row>
      <xdr:rowOff>76200</xdr:rowOff>
    </xdr:to>
    <xdr:graphicFrame>
      <xdr:nvGraphicFramePr>
        <xdr:cNvPr id="2" name="Chart 2"/>
        <xdr:cNvGraphicFramePr/>
      </xdr:nvGraphicFramePr>
      <xdr:xfrm>
        <a:off x="4924425" y="38100"/>
        <a:ext cx="32861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495300</xdr:colOff>
      <xdr:row>15</xdr:row>
      <xdr:rowOff>152400</xdr:rowOff>
    </xdr:from>
    <xdr:to>
      <xdr:col>13</xdr:col>
      <xdr:colOff>114300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5038725" y="2600325"/>
        <a:ext cx="32766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390525</xdr:colOff>
      <xdr:row>0</xdr:row>
      <xdr:rowOff>114300</xdr:rowOff>
    </xdr:from>
    <xdr:to>
      <xdr:col>19</xdr:col>
      <xdr:colOff>19050</xdr:colOff>
      <xdr:row>13</xdr:row>
      <xdr:rowOff>133350</xdr:rowOff>
    </xdr:to>
    <xdr:graphicFrame>
      <xdr:nvGraphicFramePr>
        <xdr:cNvPr id="4" name="Chart 4"/>
        <xdr:cNvGraphicFramePr/>
      </xdr:nvGraphicFramePr>
      <xdr:xfrm>
        <a:off x="8591550" y="114300"/>
        <a:ext cx="328612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</xdr:row>
      <xdr:rowOff>114300</xdr:rowOff>
    </xdr:from>
    <xdr:to>
      <xdr:col>6</xdr:col>
      <xdr:colOff>104775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152400" y="1104900"/>
        <a:ext cx="3695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36</xdr:row>
      <xdr:rowOff>85725</xdr:rowOff>
    </xdr:from>
    <xdr:to>
      <xdr:col>13</xdr:col>
      <xdr:colOff>238125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4962525" y="5934075"/>
        <a:ext cx="32861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20</xdr:row>
      <xdr:rowOff>104775</xdr:rowOff>
    </xdr:from>
    <xdr:to>
      <xdr:col>13</xdr:col>
      <xdr:colOff>228600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4962525" y="3362325"/>
        <a:ext cx="32766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561975</xdr:colOff>
      <xdr:row>2</xdr:row>
      <xdr:rowOff>38100</xdr:rowOff>
    </xdr:from>
    <xdr:to>
      <xdr:col>14</xdr:col>
      <xdr:colOff>9525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4914900" y="381000"/>
        <a:ext cx="37147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1" ht="12.75">
      <c r="A1" s="1" t="s">
        <v>7</v>
      </c>
    </row>
    <row r="2" spans="3:4" ht="12.75">
      <c r="C2" s="5" t="s">
        <v>4</v>
      </c>
      <c r="D2" s="3">
        <v>0.4</v>
      </c>
    </row>
    <row r="4" spans="1:2" ht="12.75">
      <c r="A4" s="6" t="s">
        <v>16</v>
      </c>
      <c r="B4" s="3">
        <v>0.1</v>
      </c>
    </row>
    <row r="5" spans="1:6" ht="12.75">
      <c r="A5" s="2" t="s">
        <v>3</v>
      </c>
      <c r="B5" s="2" t="s">
        <v>0</v>
      </c>
      <c r="C5" s="2" t="s">
        <v>5</v>
      </c>
      <c r="D5" s="2" t="s">
        <v>1</v>
      </c>
      <c r="E5" s="2" t="s">
        <v>2</v>
      </c>
      <c r="F5" s="2" t="s">
        <v>34</v>
      </c>
    </row>
    <row r="6" spans="1:6" ht="12.75">
      <c r="A6">
        <v>0</v>
      </c>
      <c r="B6">
        <f aca="true" t="shared" si="0" ref="B6:B37">A6*$B$4</f>
        <v>0</v>
      </c>
      <c r="C6">
        <f>E6/D6</f>
        <v>0.4</v>
      </c>
      <c r="D6">
        <f>EXP(-lambda*B6)</f>
        <v>1</v>
      </c>
      <c r="E6">
        <f>lambda</f>
        <v>0.4</v>
      </c>
      <c r="F6">
        <f>-LN(D6)</f>
        <v>0</v>
      </c>
    </row>
    <row r="7" spans="1:6" ht="12.75">
      <c r="A7">
        <v>1</v>
      </c>
      <c r="B7">
        <f t="shared" si="0"/>
        <v>0.1</v>
      </c>
      <c r="C7">
        <f>E7*D7</f>
        <v>0.3843157756609293</v>
      </c>
      <c r="D7">
        <f aca="true" t="shared" si="1" ref="D7:D70">EXP(-lambda*B7)</f>
        <v>0.9607894391523232</v>
      </c>
      <c r="E7">
        <f aca="true" t="shared" si="2" ref="E7:E70">lambda</f>
        <v>0.4</v>
      </c>
      <c r="F7">
        <f aca="true" t="shared" si="3" ref="F7:F70">-LN(D7)</f>
        <v>0.040000000000000036</v>
      </c>
    </row>
    <row r="8" spans="1:6" ht="12.75">
      <c r="A8">
        <v>2</v>
      </c>
      <c r="B8">
        <f t="shared" si="0"/>
        <v>0.2</v>
      </c>
      <c r="C8">
        <f aca="true" t="shared" si="4" ref="C8:C71">E8*D8</f>
        <v>0.36924653855465434</v>
      </c>
      <c r="D8">
        <f t="shared" si="1"/>
        <v>0.9231163463866358</v>
      </c>
      <c r="E8">
        <f t="shared" si="2"/>
        <v>0.4</v>
      </c>
      <c r="F8">
        <f t="shared" si="3"/>
        <v>0.08000000000000003</v>
      </c>
    </row>
    <row r="9" spans="1:6" ht="12.75">
      <c r="A9">
        <v>3</v>
      </c>
      <c r="B9">
        <f t="shared" si="0"/>
        <v>0.30000000000000004</v>
      </c>
      <c r="C9">
        <f t="shared" si="4"/>
        <v>0.354768174686863</v>
      </c>
      <c r="D9">
        <f t="shared" si="1"/>
        <v>0.8869204367171575</v>
      </c>
      <c r="E9">
        <f t="shared" si="2"/>
        <v>0.4</v>
      </c>
      <c r="F9">
        <f t="shared" si="3"/>
        <v>0.12000000000000004</v>
      </c>
    </row>
    <row r="10" spans="1:6" ht="12.75">
      <c r="A10">
        <v>4</v>
      </c>
      <c r="B10">
        <f t="shared" si="0"/>
        <v>0.4</v>
      </c>
      <c r="C10">
        <f t="shared" si="4"/>
        <v>0.3408575155864846</v>
      </c>
      <c r="D10">
        <f t="shared" si="1"/>
        <v>0.8521437889662113</v>
      </c>
      <c r="E10">
        <f t="shared" si="2"/>
        <v>0.4</v>
      </c>
      <c r="F10">
        <f t="shared" si="3"/>
        <v>0.16</v>
      </c>
    </row>
    <row r="11" spans="1:6" ht="12.75">
      <c r="A11">
        <v>5</v>
      </c>
      <c r="B11">
        <f t="shared" si="0"/>
        <v>0.5</v>
      </c>
      <c r="C11">
        <f t="shared" si="4"/>
        <v>0.3274923012311928</v>
      </c>
      <c r="D11">
        <f t="shared" si="1"/>
        <v>0.8187307530779818</v>
      </c>
      <c r="E11">
        <f t="shared" si="2"/>
        <v>0.4</v>
      </c>
      <c r="F11">
        <f t="shared" si="3"/>
        <v>0.20000000000000004</v>
      </c>
    </row>
    <row r="12" spans="1:6" ht="12.75">
      <c r="A12">
        <v>6</v>
      </c>
      <c r="B12">
        <f t="shared" si="0"/>
        <v>0.6000000000000001</v>
      </c>
      <c r="C12">
        <f t="shared" si="4"/>
        <v>0.31465114442662134</v>
      </c>
      <c r="D12">
        <f t="shared" si="1"/>
        <v>0.7866278610665534</v>
      </c>
      <c r="E12">
        <f t="shared" si="2"/>
        <v>0.4</v>
      </c>
      <c r="F12">
        <f t="shared" si="3"/>
        <v>0.24000000000000007</v>
      </c>
    </row>
    <row r="13" spans="1:6" ht="12.75">
      <c r="A13">
        <v>7</v>
      </c>
      <c r="B13">
        <f t="shared" si="0"/>
        <v>0.7000000000000001</v>
      </c>
      <c r="C13">
        <f t="shared" si="4"/>
        <v>0.30231349658229023</v>
      </c>
      <c r="D13">
        <f t="shared" si="1"/>
        <v>0.7557837414557255</v>
      </c>
      <c r="E13">
        <f t="shared" si="2"/>
        <v>0.4</v>
      </c>
      <c r="F13">
        <f t="shared" si="3"/>
        <v>0.28</v>
      </c>
    </row>
    <row r="14" spans="1:6" ht="12.75">
      <c r="A14">
        <v>8</v>
      </c>
      <c r="B14">
        <f t="shared" si="0"/>
        <v>0.8</v>
      </c>
      <c r="C14">
        <f t="shared" si="4"/>
        <v>0.29045961482947635</v>
      </c>
      <c r="D14">
        <f t="shared" si="1"/>
        <v>0.7261490370736908</v>
      </c>
      <c r="E14">
        <f t="shared" si="2"/>
        <v>0.4</v>
      </c>
      <c r="F14">
        <f t="shared" si="3"/>
        <v>0.3200000000000001</v>
      </c>
    </row>
    <row r="15" spans="1:6" ht="12.75">
      <c r="A15">
        <v>9</v>
      </c>
      <c r="B15">
        <f t="shared" si="0"/>
        <v>0.9</v>
      </c>
      <c r="C15">
        <f t="shared" si="4"/>
        <v>0.2790705304284124</v>
      </c>
      <c r="D15">
        <f t="shared" si="1"/>
        <v>0.697676326071031</v>
      </c>
      <c r="E15">
        <f t="shared" si="2"/>
        <v>0.4</v>
      </c>
      <c r="F15">
        <f t="shared" si="3"/>
        <v>0.36000000000000004</v>
      </c>
    </row>
    <row r="16" spans="1:6" ht="12.75">
      <c r="A16">
        <v>10</v>
      </c>
      <c r="B16">
        <f t="shared" si="0"/>
        <v>1</v>
      </c>
      <c r="C16">
        <f t="shared" si="4"/>
        <v>0.26812801841425576</v>
      </c>
      <c r="D16">
        <f t="shared" si="1"/>
        <v>0.6703200460356393</v>
      </c>
      <c r="E16">
        <f t="shared" si="2"/>
        <v>0.4</v>
      </c>
      <c r="F16">
        <f t="shared" si="3"/>
        <v>0.39999999999999997</v>
      </c>
    </row>
    <row r="17" spans="1:6" ht="12.75">
      <c r="A17">
        <v>11</v>
      </c>
      <c r="B17">
        <f t="shared" si="0"/>
        <v>1.1</v>
      </c>
      <c r="C17">
        <f t="shared" si="4"/>
        <v>0.25761456843325653</v>
      </c>
      <c r="D17">
        <f t="shared" si="1"/>
        <v>0.6440364210831413</v>
      </c>
      <c r="E17">
        <f t="shared" si="2"/>
        <v>0.4</v>
      </c>
      <c r="F17">
        <f t="shared" si="3"/>
        <v>0.4400000000000001</v>
      </c>
    </row>
    <row r="18" spans="1:6" ht="12.75">
      <c r="A18">
        <v>12</v>
      </c>
      <c r="B18">
        <f t="shared" si="0"/>
        <v>1.2000000000000002</v>
      </c>
      <c r="C18">
        <f t="shared" si="4"/>
        <v>0.24751335672245633</v>
      </c>
      <c r="D18">
        <f t="shared" si="1"/>
        <v>0.6187833918061408</v>
      </c>
      <c r="E18">
        <f t="shared" si="2"/>
        <v>0.4</v>
      </c>
      <c r="F18">
        <f t="shared" si="3"/>
        <v>0.48000000000000004</v>
      </c>
    </row>
    <row r="19" spans="1:6" ht="12.75">
      <c r="A19">
        <v>13</v>
      </c>
      <c r="B19">
        <f t="shared" si="0"/>
        <v>1.3</v>
      </c>
      <c r="C19">
        <f t="shared" si="4"/>
        <v>0.23780821918807776</v>
      </c>
      <c r="D19">
        <f t="shared" si="1"/>
        <v>0.5945205479701944</v>
      </c>
      <c r="E19">
        <f t="shared" si="2"/>
        <v>0.4</v>
      </c>
      <c r="F19">
        <f t="shared" si="3"/>
        <v>0.5199999999999999</v>
      </c>
    </row>
    <row r="20" spans="1:6" ht="12.75">
      <c r="A20">
        <v>14</v>
      </c>
      <c r="B20">
        <f t="shared" si="0"/>
        <v>1.4000000000000001</v>
      </c>
      <c r="C20">
        <f t="shared" si="4"/>
        <v>0.22848362553952595</v>
      </c>
      <c r="D20">
        <f t="shared" si="1"/>
        <v>0.5712090638488149</v>
      </c>
      <c r="E20">
        <f t="shared" si="2"/>
        <v>0.4</v>
      </c>
      <c r="F20">
        <f t="shared" si="3"/>
        <v>0.56</v>
      </c>
    </row>
    <row r="21" spans="1:6" ht="12.75">
      <c r="A21">
        <v>15</v>
      </c>
      <c r="B21">
        <f t="shared" si="0"/>
        <v>1.5</v>
      </c>
      <c r="C21">
        <f t="shared" si="4"/>
        <v>0.21952465443761057</v>
      </c>
      <c r="D21">
        <f t="shared" si="1"/>
        <v>0.5488116360940264</v>
      </c>
      <c r="E21">
        <f t="shared" si="2"/>
        <v>0.4</v>
      </c>
      <c r="F21">
        <f t="shared" si="3"/>
        <v>0.6000000000000001</v>
      </c>
    </row>
    <row r="22" spans="1:6" ht="12.75">
      <c r="A22">
        <v>16</v>
      </c>
      <c r="B22">
        <f t="shared" si="0"/>
        <v>1.6</v>
      </c>
      <c r="C22">
        <f t="shared" si="4"/>
        <v>0.21091696961721942</v>
      </c>
      <c r="D22">
        <f t="shared" si="1"/>
        <v>0.5272924240430485</v>
      </c>
      <c r="E22">
        <f t="shared" si="2"/>
        <v>0.4</v>
      </c>
      <c r="F22">
        <f t="shared" si="3"/>
        <v>0.64</v>
      </c>
    </row>
    <row r="23" spans="1:6" ht="12.75">
      <c r="A23">
        <v>17</v>
      </c>
      <c r="B23">
        <f t="shared" si="0"/>
        <v>1.7000000000000002</v>
      </c>
      <c r="C23">
        <f t="shared" si="4"/>
        <v>0.20264679694623583</v>
      </c>
      <c r="D23">
        <f t="shared" si="1"/>
        <v>0.5066169923655895</v>
      </c>
      <c r="E23">
        <f t="shared" si="2"/>
        <v>0.4</v>
      </c>
      <c r="F23">
        <f t="shared" si="3"/>
        <v>0.6800000000000002</v>
      </c>
    </row>
    <row r="24" spans="1:6" ht="12.75">
      <c r="A24">
        <v>18</v>
      </c>
      <c r="B24">
        <f t="shared" si="0"/>
        <v>1.8</v>
      </c>
      <c r="C24">
        <f t="shared" si="4"/>
        <v>0.19470090238398866</v>
      </c>
      <c r="D24">
        <f t="shared" si="1"/>
        <v>0.4867522559599716</v>
      </c>
      <c r="E24">
        <f t="shared" si="2"/>
        <v>0.4</v>
      </c>
      <c r="F24">
        <f t="shared" si="3"/>
        <v>0.7200000000000001</v>
      </c>
    </row>
    <row r="25" spans="1:6" ht="12.75">
      <c r="A25">
        <v>19</v>
      </c>
      <c r="B25">
        <f t="shared" si="0"/>
        <v>1.9000000000000001</v>
      </c>
      <c r="C25">
        <f t="shared" si="4"/>
        <v>0.1870665708039637</v>
      </c>
      <c r="D25">
        <f t="shared" si="1"/>
        <v>0.4676664270099092</v>
      </c>
      <c r="E25">
        <f t="shared" si="2"/>
        <v>0.4</v>
      </c>
      <c r="F25">
        <f t="shared" si="3"/>
        <v>0.7600000000000001</v>
      </c>
    </row>
    <row r="26" spans="1:6" ht="12.75">
      <c r="A26">
        <v>20</v>
      </c>
      <c r="B26">
        <f t="shared" si="0"/>
        <v>2</v>
      </c>
      <c r="C26">
        <f t="shared" si="4"/>
        <v>0.17973158564688863</v>
      </c>
      <c r="D26">
        <f t="shared" si="1"/>
        <v>0.44932896411722156</v>
      </c>
      <c r="E26">
        <f t="shared" si="2"/>
        <v>0.4</v>
      </c>
      <c r="F26">
        <f t="shared" si="3"/>
        <v>0.8</v>
      </c>
    </row>
    <row r="27" spans="1:6" ht="12.75">
      <c r="A27">
        <v>21</v>
      </c>
      <c r="B27">
        <f t="shared" si="0"/>
        <v>2.1</v>
      </c>
      <c r="C27">
        <f t="shared" si="4"/>
        <v>0.17268420937163187</v>
      </c>
      <c r="D27">
        <f t="shared" si="1"/>
        <v>0.4317105234290797</v>
      </c>
      <c r="E27">
        <f t="shared" si="2"/>
        <v>0.4</v>
      </c>
      <c r="F27">
        <f t="shared" si="3"/>
        <v>0.8400000000000001</v>
      </c>
    </row>
    <row r="28" spans="1:6" ht="12.75">
      <c r="A28">
        <v>22</v>
      </c>
      <c r="B28">
        <f t="shared" si="0"/>
        <v>2.2</v>
      </c>
      <c r="C28">
        <f t="shared" si="4"/>
        <v>0.16591316467263253</v>
      </c>
      <c r="D28">
        <f t="shared" si="1"/>
        <v>0.4147829116815813</v>
      </c>
      <c r="E28">
        <f t="shared" si="2"/>
        <v>0.4</v>
      </c>
      <c r="F28">
        <f t="shared" si="3"/>
        <v>0.8800000000000001</v>
      </c>
    </row>
    <row r="29" spans="1:6" ht="12.75">
      <c r="A29">
        <v>23</v>
      </c>
      <c r="B29">
        <f t="shared" si="0"/>
        <v>2.3000000000000003</v>
      </c>
      <c r="C29">
        <f t="shared" si="4"/>
        <v>0.15940761643380566</v>
      </c>
      <c r="D29">
        <f t="shared" si="1"/>
        <v>0.39851904108451414</v>
      </c>
      <c r="E29">
        <f t="shared" si="2"/>
        <v>0.4</v>
      </c>
      <c r="F29">
        <f t="shared" si="3"/>
        <v>0.92</v>
      </c>
    </row>
    <row r="30" spans="1:6" ht="12.75">
      <c r="A30">
        <v>24</v>
      </c>
      <c r="B30">
        <f t="shared" si="0"/>
        <v>2.4000000000000004</v>
      </c>
      <c r="C30">
        <f t="shared" si="4"/>
        <v>0.1531571543900448</v>
      </c>
      <c r="D30">
        <f t="shared" si="1"/>
        <v>0.38289288597511195</v>
      </c>
      <c r="E30">
        <f t="shared" si="2"/>
        <v>0.4</v>
      </c>
      <c r="F30">
        <f t="shared" si="3"/>
        <v>0.9600000000000002</v>
      </c>
    </row>
    <row r="31" spans="1:6" ht="12.75">
      <c r="A31">
        <v>25</v>
      </c>
      <c r="B31">
        <f t="shared" si="0"/>
        <v>2.5</v>
      </c>
      <c r="C31">
        <f t="shared" si="4"/>
        <v>0.14715177646857694</v>
      </c>
      <c r="D31">
        <f t="shared" si="1"/>
        <v>0.36787944117144233</v>
      </c>
      <c r="E31">
        <f t="shared" si="2"/>
        <v>0.4</v>
      </c>
      <c r="F31">
        <f t="shared" si="3"/>
        <v>1</v>
      </c>
    </row>
    <row r="32" spans="1:6" ht="12.75">
      <c r="A32">
        <v>26</v>
      </c>
      <c r="B32">
        <f t="shared" si="0"/>
        <v>2.6</v>
      </c>
      <c r="C32">
        <f t="shared" si="4"/>
        <v>0.14138187278351208</v>
      </c>
      <c r="D32">
        <f t="shared" si="1"/>
        <v>0.35345468195878016</v>
      </c>
      <c r="E32">
        <f t="shared" si="2"/>
        <v>0.4</v>
      </c>
      <c r="F32">
        <f t="shared" si="3"/>
        <v>1.04</v>
      </c>
    </row>
    <row r="33" spans="1:6" ht="12.75">
      <c r="A33">
        <v>27</v>
      </c>
      <c r="B33">
        <f t="shared" si="0"/>
        <v>2.7</v>
      </c>
      <c r="C33">
        <f t="shared" si="4"/>
        <v>0.13583821025797566</v>
      </c>
      <c r="D33">
        <f t="shared" si="1"/>
        <v>0.3395955256449391</v>
      </c>
      <c r="E33">
        <f t="shared" si="2"/>
        <v>0.4</v>
      </c>
      <c r="F33">
        <f t="shared" si="3"/>
        <v>1.08</v>
      </c>
    </row>
    <row r="34" spans="1:6" ht="12.75">
      <c r="A34">
        <v>28</v>
      </c>
      <c r="B34">
        <f t="shared" si="0"/>
        <v>2.8000000000000003</v>
      </c>
      <c r="C34">
        <f t="shared" si="4"/>
        <v>0.13051191784921579</v>
      </c>
      <c r="D34">
        <f t="shared" si="1"/>
        <v>0.32627979462303947</v>
      </c>
      <c r="E34">
        <f t="shared" si="2"/>
        <v>0.4</v>
      </c>
      <c r="F34">
        <f t="shared" si="3"/>
        <v>1.12</v>
      </c>
    </row>
    <row r="35" spans="1:6" ht="12.75">
      <c r="A35">
        <v>29</v>
      </c>
      <c r="B35">
        <f t="shared" si="0"/>
        <v>2.9000000000000004</v>
      </c>
      <c r="C35">
        <f t="shared" si="4"/>
        <v>0.1253944723530421</v>
      </c>
      <c r="D35">
        <f t="shared" si="1"/>
        <v>0.31348618088260527</v>
      </c>
      <c r="E35">
        <f t="shared" si="2"/>
        <v>0.4</v>
      </c>
      <c r="F35">
        <f t="shared" si="3"/>
        <v>1.1600000000000001</v>
      </c>
    </row>
    <row r="36" spans="1:6" ht="12.75">
      <c r="A36">
        <v>30</v>
      </c>
      <c r="B36">
        <f t="shared" si="0"/>
        <v>3</v>
      </c>
      <c r="C36">
        <f t="shared" si="4"/>
        <v>0.12047768476488081</v>
      </c>
      <c r="D36">
        <f t="shared" si="1"/>
        <v>0.301194211912202</v>
      </c>
      <c r="E36">
        <f t="shared" si="2"/>
        <v>0.4</v>
      </c>
      <c r="F36">
        <f t="shared" si="3"/>
        <v>1.2000000000000002</v>
      </c>
    </row>
    <row r="37" spans="1:6" ht="12.75">
      <c r="A37">
        <v>31</v>
      </c>
      <c r="B37">
        <f t="shared" si="0"/>
        <v>3.1</v>
      </c>
      <c r="C37">
        <f t="shared" si="4"/>
        <v>0.11575368717562023</v>
      </c>
      <c r="D37">
        <f t="shared" si="1"/>
        <v>0.28938421793905056</v>
      </c>
      <c r="E37">
        <f t="shared" si="2"/>
        <v>0.4</v>
      </c>
      <c r="F37">
        <f t="shared" si="3"/>
        <v>1.2400000000000002</v>
      </c>
    </row>
    <row r="38" spans="1:6" ht="12.75">
      <c r="A38">
        <v>32</v>
      </c>
      <c r="B38">
        <f aca="true" t="shared" si="5" ref="B38:B69">A38*$B$4</f>
        <v>3.2</v>
      </c>
      <c r="C38">
        <f t="shared" si="4"/>
        <v>0.11121492018127764</v>
      </c>
      <c r="D38">
        <f t="shared" si="1"/>
        <v>0.2780373004531941</v>
      </c>
      <c r="E38">
        <f t="shared" si="2"/>
        <v>0.4</v>
      </c>
      <c r="F38">
        <f t="shared" si="3"/>
        <v>1.2800000000000002</v>
      </c>
    </row>
    <row r="39" spans="1:6" ht="12.75">
      <c r="A39">
        <v>33</v>
      </c>
      <c r="B39">
        <f t="shared" si="5"/>
        <v>3.3000000000000003</v>
      </c>
      <c r="C39">
        <f t="shared" si="4"/>
        <v>0.10685412078634011</v>
      </c>
      <c r="D39">
        <f t="shared" si="1"/>
        <v>0.2671353019658503</v>
      </c>
      <c r="E39">
        <f t="shared" si="2"/>
        <v>0.4</v>
      </c>
      <c r="F39">
        <f t="shared" si="3"/>
        <v>1.3200000000000003</v>
      </c>
    </row>
    <row r="40" spans="1:6" ht="12.75">
      <c r="A40">
        <v>34</v>
      </c>
      <c r="B40">
        <f t="shared" si="5"/>
        <v>3.4000000000000004</v>
      </c>
      <c r="C40">
        <f t="shared" si="4"/>
        <v>0.10266431078142234</v>
      </c>
      <c r="D40">
        <f t="shared" si="1"/>
        <v>0.2566607769535558</v>
      </c>
      <c r="E40">
        <f t="shared" si="2"/>
        <v>0.4</v>
      </c>
      <c r="F40">
        <f t="shared" si="3"/>
        <v>1.3600000000000003</v>
      </c>
    </row>
    <row r="41" spans="1:6" ht="12.75">
      <c r="A41">
        <v>35</v>
      </c>
      <c r="B41">
        <f t="shared" si="5"/>
        <v>3.5</v>
      </c>
      <c r="C41">
        <f t="shared" si="4"/>
        <v>0.09863878557664257</v>
      </c>
      <c r="D41">
        <f t="shared" si="1"/>
        <v>0.24659696394160643</v>
      </c>
      <c r="E41">
        <f t="shared" si="2"/>
        <v>0.4</v>
      </c>
      <c r="F41">
        <f t="shared" si="3"/>
        <v>1.4000000000000001</v>
      </c>
    </row>
    <row r="42" spans="1:6" ht="12.75">
      <c r="A42">
        <v>36</v>
      </c>
      <c r="B42">
        <f t="shared" si="5"/>
        <v>3.6</v>
      </c>
      <c r="C42">
        <f t="shared" si="4"/>
        <v>0.09477110347284869</v>
      </c>
      <c r="D42">
        <f t="shared" si="1"/>
        <v>0.2369277586821217</v>
      </c>
      <c r="E42">
        <f t="shared" si="2"/>
        <v>0.4</v>
      </c>
      <c r="F42">
        <f t="shared" si="3"/>
        <v>1.4400000000000002</v>
      </c>
    </row>
    <row r="43" spans="1:6" ht="12.75">
      <c r="A43">
        <v>37</v>
      </c>
      <c r="B43">
        <f t="shared" si="5"/>
        <v>3.7</v>
      </c>
      <c r="C43">
        <f t="shared" si="4"/>
        <v>0.09105507535352508</v>
      </c>
      <c r="D43">
        <f t="shared" si="1"/>
        <v>0.22763768838381268</v>
      </c>
      <c r="E43">
        <f t="shared" si="2"/>
        <v>0.4</v>
      </c>
      <c r="F43">
        <f t="shared" si="3"/>
        <v>1.4800000000000002</v>
      </c>
    </row>
    <row r="44" spans="1:6" ht="12.75">
      <c r="A44">
        <v>38</v>
      </c>
      <c r="B44">
        <f t="shared" si="5"/>
        <v>3.8000000000000003</v>
      </c>
      <c r="C44">
        <f t="shared" si="4"/>
        <v>0.0874847547808859</v>
      </c>
      <c r="D44">
        <f t="shared" si="1"/>
        <v>0.21871188695221472</v>
      </c>
      <c r="E44">
        <f t="shared" si="2"/>
        <v>0.4</v>
      </c>
      <c r="F44">
        <f t="shared" si="3"/>
        <v>1.5200000000000002</v>
      </c>
    </row>
    <row r="45" spans="1:6" ht="12.75">
      <c r="A45">
        <v>39</v>
      </c>
      <c r="B45">
        <f t="shared" si="5"/>
        <v>3.9000000000000004</v>
      </c>
      <c r="C45">
        <f t="shared" si="4"/>
        <v>0.08405442848030588</v>
      </c>
      <c r="D45">
        <f t="shared" si="1"/>
        <v>0.2101360712007647</v>
      </c>
      <c r="E45">
        <f t="shared" si="2"/>
        <v>0.4</v>
      </c>
      <c r="F45">
        <f t="shared" si="3"/>
        <v>1.5600000000000003</v>
      </c>
    </row>
    <row r="46" spans="1:6" ht="12.75">
      <c r="A46">
        <v>40</v>
      </c>
      <c r="B46">
        <f t="shared" si="5"/>
        <v>4</v>
      </c>
      <c r="C46">
        <f t="shared" si="4"/>
        <v>0.08075860719786215</v>
      </c>
      <c r="D46">
        <f t="shared" si="1"/>
        <v>0.20189651799465538</v>
      </c>
      <c r="E46">
        <f t="shared" si="2"/>
        <v>0.4</v>
      </c>
      <c r="F46">
        <f t="shared" si="3"/>
        <v>1.6</v>
      </c>
    </row>
    <row r="47" spans="1:6" ht="12.75">
      <c r="A47">
        <v>41</v>
      </c>
      <c r="B47">
        <f t="shared" si="5"/>
        <v>4.1000000000000005</v>
      </c>
      <c r="C47">
        <f t="shared" si="4"/>
        <v>0.07759201691635674</v>
      </c>
      <c r="D47">
        <f t="shared" si="1"/>
        <v>0.19398004229089183</v>
      </c>
      <c r="E47">
        <f t="shared" si="2"/>
        <v>0.4</v>
      </c>
      <c r="F47">
        <f t="shared" si="3"/>
        <v>1.6400000000000003</v>
      </c>
    </row>
    <row r="48" spans="1:6" ht="12.75">
      <c r="A48">
        <v>42</v>
      </c>
      <c r="B48">
        <f t="shared" si="5"/>
        <v>4.2</v>
      </c>
      <c r="C48">
        <f t="shared" si="4"/>
        <v>0.07454959041576398</v>
      </c>
      <c r="D48">
        <f t="shared" si="1"/>
        <v>0.18637397603940994</v>
      </c>
      <c r="E48">
        <f t="shared" si="2"/>
        <v>0.4</v>
      </c>
      <c r="F48">
        <f t="shared" si="3"/>
        <v>1.6800000000000002</v>
      </c>
    </row>
    <row r="49" spans="1:6" ht="12.75">
      <c r="A49">
        <v>43</v>
      </c>
      <c r="B49">
        <f t="shared" si="5"/>
        <v>4.3</v>
      </c>
      <c r="C49">
        <f t="shared" si="4"/>
        <v>0.0716264591645973</v>
      </c>
      <c r="D49">
        <f t="shared" si="1"/>
        <v>0.17906614791149322</v>
      </c>
      <c r="E49">
        <f t="shared" si="2"/>
        <v>0.4</v>
      </c>
      <c r="F49">
        <f t="shared" si="3"/>
        <v>1.72</v>
      </c>
    </row>
    <row r="50" spans="1:6" ht="12.75">
      <c r="A50">
        <v>44</v>
      </c>
      <c r="B50">
        <f t="shared" si="5"/>
        <v>4.4</v>
      </c>
      <c r="C50">
        <f t="shared" si="4"/>
        <v>0.0688179455292202</v>
      </c>
      <c r="D50">
        <f t="shared" si="1"/>
        <v>0.17204486382305048</v>
      </c>
      <c r="E50">
        <f t="shared" si="2"/>
        <v>0.4</v>
      </c>
      <c r="F50">
        <f t="shared" si="3"/>
        <v>1.7600000000000002</v>
      </c>
    </row>
    <row r="51" spans="1:6" ht="12.75">
      <c r="A51">
        <v>45</v>
      </c>
      <c r="B51">
        <f t="shared" si="5"/>
        <v>4.5</v>
      </c>
      <c r="C51">
        <f t="shared" si="4"/>
        <v>0.06611955528863461</v>
      </c>
      <c r="D51">
        <f t="shared" si="1"/>
        <v>0.16529888822158653</v>
      </c>
      <c r="E51">
        <f t="shared" si="2"/>
        <v>0.4</v>
      </c>
      <c r="F51">
        <f t="shared" si="3"/>
        <v>1.8</v>
      </c>
    </row>
    <row r="52" spans="1:6" ht="12.75">
      <c r="A52">
        <v>46</v>
      </c>
      <c r="B52">
        <f t="shared" si="5"/>
        <v>4.6000000000000005</v>
      </c>
      <c r="C52">
        <f t="shared" si="4"/>
        <v>0.06352697044276827</v>
      </c>
      <c r="D52">
        <f t="shared" si="1"/>
        <v>0.15881742610692065</v>
      </c>
      <c r="E52">
        <f t="shared" si="2"/>
        <v>0.4</v>
      </c>
      <c r="F52">
        <f t="shared" si="3"/>
        <v>1.8400000000000003</v>
      </c>
    </row>
    <row r="53" spans="1:6" ht="12.75">
      <c r="A53">
        <v>47</v>
      </c>
      <c r="B53">
        <f t="shared" si="5"/>
        <v>4.7</v>
      </c>
      <c r="C53">
        <f t="shared" si="4"/>
        <v>0.06103604230275355</v>
      </c>
      <c r="D53">
        <f t="shared" si="1"/>
        <v>0.15259010575688386</v>
      </c>
      <c r="E53">
        <f t="shared" si="2"/>
        <v>0.4</v>
      </c>
      <c r="F53">
        <f t="shared" si="3"/>
        <v>1.8800000000000001</v>
      </c>
    </row>
    <row r="54" spans="1:6" ht="12.75">
      <c r="A54">
        <v>48</v>
      </c>
      <c r="B54">
        <f t="shared" si="5"/>
        <v>4.800000000000001</v>
      </c>
      <c r="C54">
        <f t="shared" si="4"/>
        <v>0.05864278485214003</v>
      </c>
      <c r="D54">
        <f t="shared" si="1"/>
        <v>0.14660696213035007</v>
      </c>
      <c r="E54">
        <f t="shared" si="2"/>
        <v>0.4</v>
      </c>
      <c r="F54">
        <f t="shared" si="3"/>
        <v>1.9200000000000004</v>
      </c>
    </row>
    <row r="55" spans="1:6" ht="12.75">
      <c r="A55">
        <v>49</v>
      </c>
      <c r="B55">
        <f t="shared" si="5"/>
        <v>4.9</v>
      </c>
      <c r="C55">
        <f t="shared" si="4"/>
        <v>0.056343368368417995</v>
      </c>
      <c r="D55">
        <f t="shared" si="1"/>
        <v>0.14085842092104497</v>
      </c>
      <c r="E55">
        <f t="shared" si="2"/>
        <v>0.4</v>
      </c>
      <c r="F55">
        <f t="shared" si="3"/>
        <v>1.9600000000000002</v>
      </c>
    </row>
    <row r="56" spans="1:6" ht="12.75">
      <c r="A56">
        <v>50</v>
      </c>
      <c r="B56">
        <f t="shared" si="5"/>
        <v>5</v>
      </c>
      <c r="C56">
        <f t="shared" si="4"/>
        <v>0.054134113294645084</v>
      </c>
      <c r="D56">
        <f t="shared" si="1"/>
        <v>0.1353352832366127</v>
      </c>
      <c r="E56">
        <f t="shared" si="2"/>
        <v>0.4</v>
      </c>
      <c r="F56">
        <f t="shared" si="3"/>
        <v>2</v>
      </c>
    </row>
    <row r="57" spans="1:6" ht="12.75">
      <c r="A57">
        <v>51</v>
      </c>
      <c r="B57">
        <f t="shared" si="5"/>
        <v>5.1000000000000005</v>
      </c>
      <c r="C57">
        <f t="shared" si="4"/>
        <v>0.052011484351370346</v>
      </c>
      <c r="D57">
        <f t="shared" si="1"/>
        <v>0.13002871087842585</v>
      </c>
      <c r="E57">
        <f t="shared" si="2"/>
        <v>0.4</v>
      </c>
      <c r="F57">
        <f t="shared" si="3"/>
        <v>2.0400000000000005</v>
      </c>
    </row>
    <row r="58" spans="1:6" ht="12.75">
      <c r="A58">
        <v>52</v>
      </c>
      <c r="B58">
        <f t="shared" si="5"/>
        <v>5.2</v>
      </c>
      <c r="C58">
        <f t="shared" si="4"/>
        <v>0.04997208487943297</v>
      </c>
      <c r="D58">
        <f t="shared" si="1"/>
        <v>0.12493021219858241</v>
      </c>
      <c r="E58">
        <f t="shared" si="2"/>
        <v>0.4</v>
      </c>
      <c r="F58">
        <f t="shared" si="3"/>
        <v>2.08</v>
      </c>
    </row>
    <row r="59" spans="1:6" ht="12.75">
      <c r="A59">
        <v>53</v>
      </c>
      <c r="B59">
        <f t="shared" si="5"/>
        <v>5.300000000000001</v>
      </c>
      <c r="C59">
        <f t="shared" si="4"/>
        <v>0.04801265140458267</v>
      </c>
      <c r="D59">
        <f t="shared" si="1"/>
        <v>0.12003162851145667</v>
      </c>
      <c r="E59">
        <f t="shared" si="2"/>
        <v>0.4</v>
      </c>
      <c r="F59">
        <f t="shared" si="3"/>
        <v>2.1200000000000006</v>
      </c>
    </row>
    <row r="60" spans="1:6" ht="12.75">
      <c r="A60">
        <v>54</v>
      </c>
      <c r="B60">
        <f t="shared" si="5"/>
        <v>5.4</v>
      </c>
      <c r="C60">
        <f t="shared" si="4"/>
        <v>0.04613004841522501</v>
      </c>
      <c r="D60">
        <f t="shared" si="1"/>
        <v>0.11532512103806251</v>
      </c>
      <c r="E60">
        <f t="shared" si="2"/>
        <v>0.4</v>
      </c>
      <c r="F60">
        <f t="shared" si="3"/>
        <v>2.16</v>
      </c>
    </row>
    <row r="61" spans="1:6" ht="12.75">
      <c r="A61">
        <v>55</v>
      </c>
      <c r="B61">
        <f t="shared" si="5"/>
        <v>5.5</v>
      </c>
      <c r="C61">
        <f t="shared" si="4"/>
        <v>0.044321263344933554</v>
      </c>
      <c r="D61">
        <f t="shared" si="1"/>
        <v>0.11080315836233387</v>
      </c>
      <c r="E61">
        <f t="shared" si="2"/>
        <v>0.4</v>
      </c>
      <c r="F61">
        <f t="shared" si="3"/>
        <v>2.2</v>
      </c>
    </row>
    <row r="62" spans="1:6" ht="12.75">
      <c r="A62">
        <v>56</v>
      </c>
      <c r="B62">
        <f t="shared" si="5"/>
        <v>5.6000000000000005</v>
      </c>
      <c r="C62">
        <f t="shared" si="4"/>
        <v>0.042583401751701125</v>
      </c>
      <c r="D62">
        <f t="shared" si="1"/>
        <v>0.1064585043792528</v>
      </c>
      <c r="E62">
        <f t="shared" si="2"/>
        <v>0.4</v>
      </c>
      <c r="F62">
        <f t="shared" si="3"/>
        <v>2.24</v>
      </c>
    </row>
    <row r="63" spans="1:6" ht="12.75">
      <c r="A63">
        <v>57</v>
      </c>
      <c r="B63">
        <f t="shared" si="5"/>
        <v>5.7</v>
      </c>
      <c r="C63">
        <f t="shared" si="4"/>
        <v>0.04091368268621498</v>
      </c>
      <c r="D63">
        <f t="shared" si="1"/>
        <v>0.10228420671553744</v>
      </c>
      <c r="E63">
        <f t="shared" si="2"/>
        <v>0.4</v>
      </c>
      <c r="F63">
        <f t="shared" si="3"/>
        <v>2.2800000000000002</v>
      </c>
    </row>
    <row r="64" spans="1:6" ht="12.75">
      <c r="A64">
        <v>58</v>
      </c>
      <c r="B64">
        <f t="shared" si="5"/>
        <v>5.800000000000001</v>
      </c>
      <c r="C64">
        <f t="shared" si="4"/>
        <v>0.0393094342417446</v>
      </c>
      <c r="D64">
        <f t="shared" si="1"/>
        <v>0.0982735856043615</v>
      </c>
      <c r="E64">
        <f t="shared" si="2"/>
        <v>0.4</v>
      </c>
      <c r="F64">
        <f t="shared" si="3"/>
        <v>2.3200000000000003</v>
      </c>
    </row>
    <row r="65" spans="1:6" ht="12.75">
      <c r="A65">
        <v>59</v>
      </c>
      <c r="B65">
        <f t="shared" si="5"/>
        <v>5.9</v>
      </c>
      <c r="C65">
        <f t="shared" si="4"/>
        <v>0.037768089278520926</v>
      </c>
      <c r="D65">
        <f t="shared" si="1"/>
        <v>0.0944202231963023</v>
      </c>
      <c r="E65">
        <f t="shared" si="2"/>
        <v>0.4</v>
      </c>
      <c r="F65">
        <f t="shared" si="3"/>
        <v>2.3600000000000003</v>
      </c>
    </row>
    <row r="66" spans="1:6" ht="12.75">
      <c r="A66">
        <v>60</v>
      </c>
      <c r="B66">
        <f t="shared" si="5"/>
        <v>6</v>
      </c>
      <c r="C66">
        <f t="shared" si="4"/>
        <v>0.03628718131576499</v>
      </c>
      <c r="D66">
        <f t="shared" si="1"/>
        <v>0.09071795328941247</v>
      </c>
      <c r="E66">
        <f t="shared" si="2"/>
        <v>0.4</v>
      </c>
      <c r="F66">
        <f t="shared" si="3"/>
        <v>2.4000000000000004</v>
      </c>
    </row>
    <row r="67" spans="1:6" ht="12.75">
      <c r="A67">
        <v>61</v>
      </c>
      <c r="B67">
        <f t="shared" si="5"/>
        <v>6.1000000000000005</v>
      </c>
      <c r="C67">
        <f t="shared" si="4"/>
        <v>0.03486434058479251</v>
      </c>
      <c r="D67">
        <f t="shared" si="1"/>
        <v>0.08716085146198126</v>
      </c>
      <c r="E67">
        <f t="shared" si="2"/>
        <v>0.4</v>
      </c>
      <c r="F67">
        <f t="shared" si="3"/>
        <v>2.4400000000000004</v>
      </c>
    </row>
    <row r="68" spans="1:6" ht="12.75">
      <c r="A68">
        <v>62</v>
      </c>
      <c r="B68">
        <f t="shared" si="5"/>
        <v>6.2</v>
      </c>
      <c r="C68">
        <f t="shared" si="4"/>
        <v>0.03349729023687837</v>
      </c>
      <c r="D68">
        <f t="shared" si="1"/>
        <v>0.08374322559219592</v>
      </c>
      <c r="E68">
        <f t="shared" si="2"/>
        <v>0.4</v>
      </c>
      <c r="F68">
        <f t="shared" si="3"/>
        <v>2.4800000000000004</v>
      </c>
    </row>
    <row r="69" spans="1:6" ht="12.75">
      <c r="A69">
        <v>63</v>
      </c>
      <c r="B69">
        <f t="shared" si="5"/>
        <v>6.300000000000001</v>
      </c>
      <c r="C69">
        <f t="shared" si="4"/>
        <v>0.03218384269981296</v>
      </c>
      <c r="D69">
        <f t="shared" si="1"/>
        <v>0.0804596067495324</v>
      </c>
      <c r="E69">
        <f t="shared" si="2"/>
        <v>0.4</v>
      </c>
      <c r="F69">
        <f t="shared" si="3"/>
        <v>2.5200000000000005</v>
      </c>
    </row>
    <row r="70" spans="1:6" ht="12.75">
      <c r="A70">
        <v>64</v>
      </c>
      <c r="B70">
        <f aca="true" t="shared" si="6" ref="B70:B101">A70*$B$4</f>
        <v>6.4</v>
      </c>
      <c r="C70">
        <f t="shared" si="4"/>
        <v>0.030921896177319885</v>
      </c>
      <c r="D70">
        <f t="shared" si="1"/>
        <v>0.07730474044329971</v>
      </c>
      <c r="E70">
        <f t="shared" si="2"/>
        <v>0.4</v>
      </c>
      <c r="F70">
        <f t="shared" si="3"/>
        <v>2.5600000000000005</v>
      </c>
    </row>
    <row r="71" spans="1:6" ht="12.75">
      <c r="A71">
        <v>65</v>
      </c>
      <c r="B71">
        <f t="shared" si="6"/>
        <v>6.5</v>
      </c>
      <c r="C71">
        <f t="shared" si="4"/>
        <v>0.029709431285733553</v>
      </c>
      <c r="D71">
        <f aca="true" t="shared" si="7" ref="D71:D127">EXP(-lambda*B71)</f>
        <v>0.07427357821433388</v>
      </c>
      <c r="E71">
        <f aca="true" t="shared" si="8" ref="E71:E127">lambda</f>
        <v>0.4</v>
      </c>
      <c r="F71">
        <f aca="true" t="shared" si="9" ref="F71:F127">-LN(D71)</f>
        <v>2.6</v>
      </c>
    </row>
    <row r="72" spans="1:6" ht="12.75">
      <c r="A72">
        <v>66</v>
      </c>
      <c r="B72">
        <f t="shared" si="6"/>
        <v>6.6000000000000005</v>
      </c>
      <c r="C72">
        <f aca="true" t="shared" si="10" ref="C72:C127">E72*D72</f>
        <v>0.02854450782255441</v>
      </c>
      <c r="D72">
        <f t="shared" si="7"/>
        <v>0.07136126955638603</v>
      </c>
      <c r="E72">
        <f t="shared" si="8"/>
        <v>0.4</v>
      </c>
      <c r="F72">
        <f t="shared" si="9"/>
        <v>2.6400000000000006</v>
      </c>
    </row>
    <row r="73" spans="1:6" ht="12.75">
      <c r="A73">
        <v>67</v>
      </c>
      <c r="B73">
        <f t="shared" si="6"/>
        <v>6.7</v>
      </c>
      <c r="C73">
        <f t="shared" si="10"/>
        <v>0.027425261661711164</v>
      </c>
      <c r="D73">
        <f t="shared" si="7"/>
        <v>0.06856315415427791</v>
      </c>
      <c r="E73">
        <f t="shared" si="8"/>
        <v>0.4</v>
      </c>
      <c r="F73">
        <f t="shared" si="9"/>
        <v>2.68</v>
      </c>
    </row>
    <row r="74" spans="1:6" ht="12.75">
      <c r="A74">
        <v>68</v>
      </c>
      <c r="B74">
        <f t="shared" si="6"/>
        <v>6.800000000000001</v>
      </c>
      <c r="C74">
        <f t="shared" si="10"/>
        <v>0.02634990177056117</v>
      </c>
      <c r="D74">
        <f t="shared" si="7"/>
        <v>0.06587475442640292</v>
      </c>
      <c r="E74">
        <f t="shared" si="8"/>
        <v>0.4</v>
      </c>
      <c r="F74">
        <f t="shared" si="9"/>
        <v>2.7200000000000006</v>
      </c>
    </row>
    <row r="75" spans="1:6" ht="12.75">
      <c r="A75">
        <v>69</v>
      </c>
      <c r="B75">
        <f t="shared" si="6"/>
        <v>6.9</v>
      </c>
      <c r="C75">
        <f t="shared" si="10"/>
        <v>0.025316707343856285</v>
      </c>
      <c r="D75">
        <f t="shared" si="7"/>
        <v>0.0632917683596407</v>
      </c>
      <c r="E75">
        <f t="shared" si="8"/>
        <v>0.4</v>
      </c>
      <c r="F75">
        <f t="shared" si="9"/>
        <v>2.7600000000000002</v>
      </c>
    </row>
    <row r="76" spans="1:6" ht="12.75">
      <c r="A76">
        <v>70</v>
      </c>
      <c r="B76">
        <f t="shared" si="6"/>
        <v>7</v>
      </c>
      <c r="C76">
        <f t="shared" si="10"/>
        <v>0.024324025050087184</v>
      </c>
      <c r="D76">
        <f t="shared" si="7"/>
        <v>0.06081006262521795</v>
      </c>
      <c r="E76">
        <f t="shared" si="8"/>
        <v>0.4</v>
      </c>
      <c r="F76">
        <f t="shared" si="9"/>
        <v>2.8000000000000003</v>
      </c>
    </row>
    <row r="77" spans="1:6" ht="12.75">
      <c r="A77">
        <v>71</v>
      </c>
      <c r="B77">
        <f t="shared" si="6"/>
        <v>7.1000000000000005</v>
      </c>
      <c r="C77">
        <f t="shared" si="10"/>
        <v>0.023370266385800323</v>
      </c>
      <c r="D77">
        <f t="shared" si="7"/>
        <v>0.0584256659645008</v>
      </c>
      <c r="E77">
        <f t="shared" si="8"/>
        <v>0.4</v>
      </c>
      <c r="F77">
        <f t="shared" si="9"/>
        <v>2.8400000000000003</v>
      </c>
    </row>
    <row r="78" spans="1:6" ht="12.75">
      <c r="A78">
        <v>72</v>
      </c>
      <c r="B78">
        <f t="shared" si="6"/>
        <v>7.2</v>
      </c>
      <c r="C78">
        <f t="shared" si="10"/>
        <v>0.022453905133653484</v>
      </c>
      <c r="D78">
        <f t="shared" si="7"/>
        <v>0.056134762834133704</v>
      </c>
      <c r="E78">
        <f t="shared" si="8"/>
        <v>0.4</v>
      </c>
      <c r="F78">
        <f t="shared" si="9"/>
        <v>2.8800000000000003</v>
      </c>
    </row>
    <row r="79" spans="1:6" ht="12.75">
      <c r="A79">
        <v>73</v>
      </c>
      <c r="B79">
        <f t="shared" si="6"/>
        <v>7.300000000000001</v>
      </c>
      <c r="C79">
        <f t="shared" si="10"/>
        <v>0.021573474920142402</v>
      </c>
      <c r="D79">
        <f t="shared" si="7"/>
        <v>0.053933687300356</v>
      </c>
      <c r="E79">
        <f t="shared" si="8"/>
        <v>0.4</v>
      </c>
      <c r="F79">
        <f t="shared" si="9"/>
        <v>2.9200000000000004</v>
      </c>
    </row>
    <row r="80" spans="1:6" ht="12.75">
      <c r="A80">
        <v>74</v>
      </c>
      <c r="B80">
        <f t="shared" si="6"/>
        <v>7.4</v>
      </c>
      <c r="C80">
        <f t="shared" si="10"/>
        <v>0.020727566869090327</v>
      </c>
      <c r="D80">
        <f t="shared" si="7"/>
        <v>0.05181891717272581</v>
      </c>
      <c r="E80">
        <f t="shared" si="8"/>
        <v>0.4</v>
      </c>
      <c r="F80">
        <f t="shared" si="9"/>
        <v>2.9600000000000004</v>
      </c>
    </row>
    <row r="81" spans="1:6" ht="12.75">
      <c r="A81">
        <v>75</v>
      </c>
      <c r="B81">
        <f t="shared" si="6"/>
        <v>7.5</v>
      </c>
      <c r="C81">
        <f t="shared" si="10"/>
        <v>0.01991482734714558</v>
      </c>
      <c r="D81">
        <f t="shared" si="7"/>
        <v>0.049787068367863944</v>
      </c>
      <c r="E81">
        <f t="shared" si="8"/>
        <v>0.4</v>
      </c>
      <c r="F81">
        <f t="shared" si="9"/>
        <v>3</v>
      </c>
    </row>
    <row r="82" spans="1:6" ht="12.75">
      <c r="A82">
        <v>76</v>
      </c>
      <c r="B82">
        <f t="shared" si="6"/>
        <v>7.6000000000000005</v>
      </c>
      <c r="C82">
        <f t="shared" si="10"/>
        <v>0.01913395579767934</v>
      </c>
      <c r="D82">
        <f t="shared" si="7"/>
        <v>0.04783488949419835</v>
      </c>
      <c r="E82">
        <f t="shared" si="8"/>
        <v>0.4</v>
      </c>
      <c r="F82">
        <f t="shared" si="9"/>
        <v>3.0400000000000005</v>
      </c>
    </row>
    <row r="83" spans="1:6" ht="12.75">
      <c r="A83">
        <v>77</v>
      </c>
      <c r="B83">
        <f t="shared" si="6"/>
        <v>7.7</v>
      </c>
      <c r="C83">
        <f t="shared" si="10"/>
        <v>0.01838370265961768</v>
      </c>
      <c r="D83">
        <f t="shared" si="7"/>
        <v>0.045959256649044204</v>
      </c>
      <c r="E83">
        <f t="shared" si="8"/>
        <v>0.4</v>
      </c>
      <c r="F83">
        <f t="shared" si="9"/>
        <v>3.08</v>
      </c>
    </row>
    <row r="84" spans="1:6" ht="12.75">
      <c r="A84">
        <v>78</v>
      </c>
      <c r="B84">
        <f t="shared" si="6"/>
        <v>7.800000000000001</v>
      </c>
      <c r="C84">
        <f t="shared" si="10"/>
        <v>0.017662867367877137</v>
      </c>
      <c r="D84">
        <f t="shared" si="7"/>
        <v>0.04415716841969284</v>
      </c>
      <c r="E84">
        <f t="shared" si="8"/>
        <v>0.4</v>
      </c>
      <c r="F84">
        <f t="shared" si="9"/>
        <v>3.1200000000000006</v>
      </c>
    </row>
    <row r="85" spans="1:6" ht="12.75">
      <c r="A85">
        <v>79</v>
      </c>
      <c r="B85">
        <f t="shared" si="6"/>
        <v>7.9</v>
      </c>
      <c r="C85">
        <f t="shared" si="10"/>
        <v>0.016970296432204556</v>
      </c>
      <c r="D85">
        <f t="shared" si="7"/>
        <v>0.042425741080511385</v>
      </c>
      <c r="E85">
        <f t="shared" si="8"/>
        <v>0.4</v>
      </c>
      <c r="F85">
        <f t="shared" si="9"/>
        <v>3.16</v>
      </c>
    </row>
    <row r="86" spans="1:6" ht="12.75">
      <c r="A86">
        <v>80</v>
      </c>
      <c r="B86">
        <f t="shared" si="6"/>
        <v>8</v>
      </c>
      <c r="C86">
        <f t="shared" si="10"/>
        <v>0.016304881591346486</v>
      </c>
      <c r="D86">
        <f t="shared" si="7"/>
        <v>0.04076220397836621</v>
      </c>
      <c r="E86">
        <f t="shared" si="8"/>
        <v>0.4</v>
      </c>
      <c r="F86">
        <f t="shared" si="9"/>
        <v>3.2</v>
      </c>
    </row>
    <row r="87" spans="1:6" ht="12.75">
      <c r="A87">
        <v>81</v>
      </c>
      <c r="B87">
        <f t="shared" si="6"/>
        <v>8.1</v>
      </c>
      <c r="C87">
        <f t="shared" si="10"/>
        <v>0.015665558039594827</v>
      </c>
      <c r="D87">
        <f t="shared" si="7"/>
        <v>0.039163895098987066</v>
      </c>
      <c r="E87">
        <f t="shared" si="8"/>
        <v>0.4</v>
      </c>
      <c r="F87">
        <f t="shared" si="9"/>
        <v>3.24</v>
      </c>
    </row>
    <row r="88" spans="1:6" ht="12.75">
      <c r="A88">
        <v>82</v>
      </c>
      <c r="B88">
        <f t="shared" si="6"/>
        <v>8.200000000000001</v>
      </c>
      <c r="C88">
        <f t="shared" si="10"/>
        <v>0.015051302722870474</v>
      </c>
      <c r="D88">
        <f t="shared" si="7"/>
        <v>0.037628256807176186</v>
      </c>
      <c r="E88">
        <f t="shared" si="8"/>
        <v>0.4</v>
      </c>
      <c r="F88">
        <f t="shared" si="9"/>
        <v>3.2800000000000007</v>
      </c>
    </row>
    <row r="89" spans="1:6" ht="12.75">
      <c r="A89">
        <v>83</v>
      </c>
      <c r="B89">
        <f t="shared" si="6"/>
        <v>8.3</v>
      </c>
      <c r="C89">
        <f t="shared" si="10"/>
        <v>0.014461132701618565</v>
      </c>
      <c r="D89">
        <f t="shared" si="7"/>
        <v>0.03615283175404641</v>
      </c>
      <c r="E89">
        <f t="shared" si="8"/>
        <v>0.4</v>
      </c>
      <c r="F89">
        <f t="shared" si="9"/>
        <v>3.3200000000000003</v>
      </c>
    </row>
    <row r="90" spans="1:6" ht="12.75">
      <c r="A90">
        <v>84</v>
      </c>
      <c r="B90">
        <f t="shared" si="6"/>
        <v>8.4</v>
      </c>
      <c r="C90">
        <f t="shared" si="10"/>
        <v>0.01389410357789542</v>
      </c>
      <c r="D90">
        <f t="shared" si="7"/>
        <v>0.03473525894473855</v>
      </c>
      <c r="E90">
        <f t="shared" si="8"/>
        <v>0.4</v>
      </c>
      <c r="F90">
        <f t="shared" si="9"/>
        <v>3.3600000000000003</v>
      </c>
    </row>
    <row r="91" spans="1:6" ht="12.75">
      <c r="A91">
        <v>85</v>
      </c>
      <c r="B91">
        <f t="shared" si="6"/>
        <v>8.5</v>
      </c>
      <c r="C91">
        <f t="shared" si="10"/>
        <v>0.013349307984130428</v>
      </c>
      <c r="D91">
        <f t="shared" si="7"/>
        <v>0.033373269960326066</v>
      </c>
      <c r="E91">
        <f t="shared" si="8"/>
        <v>0.4</v>
      </c>
      <c r="F91">
        <f t="shared" si="9"/>
        <v>3.4000000000000004</v>
      </c>
    </row>
    <row r="92" spans="1:6" ht="12.75">
      <c r="A92">
        <v>86</v>
      </c>
      <c r="B92">
        <f t="shared" si="6"/>
        <v>8.6</v>
      </c>
      <c r="C92">
        <f t="shared" si="10"/>
        <v>0.012825874131144308</v>
      </c>
      <c r="D92">
        <f t="shared" si="7"/>
        <v>0.03206468532786077</v>
      </c>
      <c r="E92">
        <f t="shared" si="8"/>
        <v>0.4</v>
      </c>
      <c r="F92">
        <f t="shared" si="9"/>
        <v>3.44</v>
      </c>
    </row>
    <row r="93" spans="1:6" ht="12.75">
      <c r="A93">
        <v>87</v>
      </c>
      <c r="B93">
        <f t="shared" si="6"/>
        <v>8.700000000000001</v>
      </c>
      <c r="C93">
        <f t="shared" si="10"/>
        <v>0.012322964413100426</v>
      </c>
      <c r="D93">
        <f t="shared" si="7"/>
        <v>0.030807411032751062</v>
      </c>
      <c r="E93">
        <f t="shared" si="8"/>
        <v>0.4</v>
      </c>
      <c r="F93">
        <f t="shared" si="9"/>
        <v>3.4800000000000004</v>
      </c>
    </row>
    <row r="94" spans="1:6" ht="12.75">
      <c r="A94">
        <v>88</v>
      </c>
      <c r="B94">
        <f t="shared" si="6"/>
        <v>8.8</v>
      </c>
      <c r="C94">
        <f t="shared" si="10"/>
        <v>0.011839774067156795</v>
      </c>
      <c r="D94">
        <f t="shared" si="7"/>
        <v>0.029599435167891985</v>
      </c>
      <c r="E94">
        <f t="shared" si="8"/>
        <v>0.4</v>
      </c>
      <c r="F94">
        <f t="shared" si="9"/>
        <v>3.5200000000000005</v>
      </c>
    </row>
    <row r="95" spans="1:6" ht="12.75">
      <c r="A95">
        <v>89</v>
      </c>
      <c r="B95">
        <f t="shared" si="6"/>
        <v>8.9</v>
      </c>
      <c r="C95">
        <f t="shared" si="10"/>
        <v>0.011375529885673799</v>
      </c>
      <c r="D95">
        <f t="shared" si="7"/>
        <v>0.028438824714184494</v>
      </c>
      <c r="E95">
        <f t="shared" si="8"/>
        <v>0.4</v>
      </c>
      <c r="F95">
        <f t="shared" si="9"/>
        <v>3.5600000000000005</v>
      </c>
    </row>
    <row r="96" spans="1:6" ht="12.75">
      <c r="A96">
        <v>90</v>
      </c>
      <c r="B96">
        <f t="shared" si="6"/>
        <v>9</v>
      </c>
      <c r="C96">
        <f t="shared" si="10"/>
        <v>0.010929488978917025</v>
      </c>
      <c r="D96">
        <f t="shared" si="7"/>
        <v>0.02732372244729256</v>
      </c>
      <c r="E96">
        <f t="shared" si="8"/>
        <v>0.4</v>
      </c>
      <c r="F96">
        <f t="shared" si="9"/>
        <v>3.6</v>
      </c>
    </row>
    <row r="97" spans="1:6" ht="12.75">
      <c r="A97">
        <v>91</v>
      </c>
      <c r="B97">
        <f t="shared" si="6"/>
        <v>9.1</v>
      </c>
      <c r="C97">
        <f t="shared" si="10"/>
        <v>0.010500937586275185</v>
      </c>
      <c r="D97">
        <f t="shared" si="7"/>
        <v>0.02625234396568796</v>
      </c>
      <c r="E97">
        <f t="shared" si="8"/>
        <v>0.4</v>
      </c>
      <c r="F97">
        <f t="shared" si="9"/>
        <v>3.64</v>
      </c>
    </row>
    <row r="98" spans="1:6" ht="12.75">
      <c r="A98">
        <v>92</v>
      </c>
      <c r="B98">
        <f t="shared" si="6"/>
        <v>9.200000000000001</v>
      </c>
      <c r="C98">
        <f t="shared" si="10"/>
        <v>0.01008918993409088</v>
      </c>
      <c r="D98">
        <f t="shared" si="7"/>
        <v>0.0252229748352272</v>
      </c>
      <c r="E98">
        <f t="shared" si="8"/>
        <v>0.4</v>
      </c>
      <c r="F98">
        <f t="shared" si="9"/>
        <v>3.6800000000000006</v>
      </c>
    </row>
    <row r="99" spans="1:6" ht="12.75">
      <c r="A99">
        <v>93</v>
      </c>
      <c r="B99">
        <f t="shared" si="6"/>
        <v>9.3</v>
      </c>
      <c r="C99">
        <f t="shared" si="10"/>
        <v>0.009693587138276442</v>
      </c>
      <c r="D99">
        <f t="shared" si="7"/>
        <v>0.024233967845691103</v>
      </c>
      <c r="E99">
        <f t="shared" si="8"/>
        <v>0.4</v>
      </c>
      <c r="F99">
        <f t="shared" si="9"/>
        <v>3.7200000000000006</v>
      </c>
    </row>
    <row r="100" spans="1:6" ht="12.75">
      <c r="A100">
        <v>94</v>
      </c>
      <c r="B100">
        <f t="shared" si="6"/>
        <v>9.4</v>
      </c>
      <c r="C100">
        <f t="shared" si="10"/>
        <v>0.0093134961499588</v>
      </c>
      <c r="D100">
        <f t="shared" si="7"/>
        <v>0.023283740374897</v>
      </c>
      <c r="E100">
        <f t="shared" si="8"/>
        <v>0.4</v>
      </c>
      <c r="F100">
        <f t="shared" si="9"/>
        <v>3.7600000000000002</v>
      </c>
    </row>
    <row r="101" spans="1:6" ht="12.75">
      <c r="A101">
        <v>95</v>
      </c>
      <c r="B101">
        <f t="shared" si="6"/>
        <v>9.5</v>
      </c>
      <c r="C101">
        <f t="shared" si="10"/>
        <v>0.008948308742466236</v>
      </c>
      <c r="D101">
        <f t="shared" si="7"/>
        <v>0.02237077185616559</v>
      </c>
      <c r="E101">
        <f t="shared" si="8"/>
        <v>0.4</v>
      </c>
      <c r="F101">
        <f t="shared" si="9"/>
        <v>3.8000000000000003</v>
      </c>
    </row>
    <row r="102" spans="1:6" ht="12.75">
      <c r="A102">
        <v>96</v>
      </c>
      <c r="B102">
        <f aca="true" t="shared" si="11" ref="B102:B127">A102*$B$4</f>
        <v>9.600000000000001</v>
      </c>
      <c r="C102">
        <f t="shared" si="10"/>
        <v>0.00859744053803596</v>
      </c>
      <c r="D102">
        <f t="shared" si="7"/>
        <v>0.021493601345089902</v>
      </c>
      <c r="E102">
        <f t="shared" si="8"/>
        <v>0.4</v>
      </c>
      <c r="F102">
        <f t="shared" si="9"/>
        <v>3.8400000000000007</v>
      </c>
    </row>
    <row r="103" spans="1:6" ht="12.75">
      <c r="A103">
        <v>97</v>
      </c>
      <c r="B103">
        <f t="shared" si="11"/>
        <v>9.700000000000001</v>
      </c>
      <c r="C103">
        <f t="shared" si="10"/>
        <v>0.00826033007268502</v>
      </c>
      <c r="D103">
        <f t="shared" si="7"/>
        <v>0.020650825181712545</v>
      </c>
      <c r="E103">
        <f t="shared" si="8"/>
        <v>0.4</v>
      </c>
      <c r="F103">
        <f t="shared" si="9"/>
        <v>3.880000000000001</v>
      </c>
    </row>
    <row r="104" spans="1:6" ht="12.75">
      <c r="A104">
        <v>98</v>
      </c>
      <c r="B104">
        <f t="shared" si="11"/>
        <v>9.8</v>
      </c>
      <c r="C104">
        <f t="shared" si="10"/>
        <v>0.007936437897748113</v>
      </c>
      <c r="D104">
        <f t="shared" si="7"/>
        <v>0.01984109474437028</v>
      </c>
      <c r="E104">
        <f t="shared" si="8"/>
        <v>0.4</v>
      </c>
      <c r="F104">
        <f t="shared" si="9"/>
        <v>3.9200000000000004</v>
      </c>
    </row>
    <row r="105" spans="1:6" ht="12.75">
      <c r="A105">
        <v>99</v>
      </c>
      <c r="B105">
        <f t="shared" si="11"/>
        <v>9.9</v>
      </c>
      <c r="C105">
        <f t="shared" si="10"/>
        <v>0.007625245716644651</v>
      </c>
      <c r="D105">
        <f t="shared" si="7"/>
        <v>0.019063114291611626</v>
      </c>
      <c r="E105">
        <f t="shared" si="8"/>
        <v>0.4</v>
      </c>
      <c r="F105">
        <f t="shared" si="9"/>
        <v>3.9600000000000004</v>
      </c>
    </row>
    <row r="106" spans="1:6" ht="12.75">
      <c r="A106">
        <v>100</v>
      </c>
      <c r="B106">
        <f t="shared" si="11"/>
        <v>10</v>
      </c>
      <c r="C106">
        <f aca="true" t="shared" si="12" ref="C106:C126">E106*D106</f>
        <v>0.007326255555493672</v>
      </c>
      <c r="D106">
        <f aca="true" t="shared" si="13" ref="D106:D126">EXP(-lambda*B106)</f>
        <v>0.01831563888873418</v>
      </c>
      <c r="E106">
        <f t="shared" si="8"/>
        <v>0.4</v>
      </c>
      <c r="F106">
        <f t="shared" si="9"/>
        <v>4</v>
      </c>
    </row>
    <row r="107" spans="1:6" ht="12.75">
      <c r="A107">
        <v>101</v>
      </c>
      <c r="B107">
        <f t="shared" si="11"/>
        <v>10.100000000000001</v>
      </c>
      <c r="C107">
        <f t="shared" si="12"/>
        <v>0.007038988966249351</v>
      </c>
      <c r="D107">
        <f t="shared" si="13"/>
        <v>0.017597472415623375</v>
      </c>
      <c r="E107">
        <f t="shared" si="8"/>
        <v>0.4</v>
      </c>
      <c r="F107">
        <f t="shared" si="9"/>
        <v>4.040000000000001</v>
      </c>
    </row>
    <row r="108" spans="1:6" ht="12.75">
      <c r="A108">
        <v>102</v>
      </c>
      <c r="B108">
        <f t="shared" si="11"/>
        <v>10.200000000000001</v>
      </c>
      <c r="C108">
        <f t="shared" si="12"/>
        <v>0.006762986261082105</v>
      </c>
      <c r="D108">
        <f t="shared" si="13"/>
        <v>0.01690746565270526</v>
      </c>
      <c r="E108">
        <f t="shared" si="8"/>
        <v>0.4</v>
      </c>
      <c r="F108">
        <f t="shared" si="9"/>
        <v>4.080000000000001</v>
      </c>
    </row>
    <row r="109" spans="1:6" ht="12.75">
      <c r="A109">
        <v>103</v>
      </c>
      <c r="B109">
        <f t="shared" si="11"/>
        <v>10.3</v>
      </c>
      <c r="C109">
        <f t="shared" si="12"/>
        <v>0.006497805776779948</v>
      </c>
      <c r="D109">
        <f t="shared" si="13"/>
        <v>0.01624451444194987</v>
      </c>
      <c r="E109">
        <f t="shared" si="8"/>
        <v>0.4</v>
      </c>
      <c r="F109">
        <f t="shared" si="9"/>
        <v>4.12</v>
      </c>
    </row>
    <row r="110" spans="1:6" ht="12.75">
      <c r="A110">
        <v>104</v>
      </c>
      <c r="B110">
        <f t="shared" si="11"/>
        <v>10.4</v>
      </c>
      <c r="C110">
        <f t="shared" si="12"/>
        <v>0.006243023167993133</v>
      </c>
      <c r="D110">
        <f t="shared" si="13"/>
        <v>0.01560755791998283</v>
      </c>
      <c r="E110">
        <f t="shared" si="8"/>
        <v>0.4</v>
      </c>
      <c r="F110">
        <f t="shared" si="9"/>
        <v>4.16</v>
      </c>
    </row>
    <row r="111" spans="1:6" ht="12.75">
      <c r="A111">
        <v>105</v>
      </c>
      <c r="B111">
        <f t="shared" si="11"/>
        <v>10.5</v>
      </c>
      <c r="C111">
        <f t="shared" si="12"/>
        <v>0.0059982307281910814</v>
      </c>
      <c r="D111">
        <f t="shared" si="13"/>
        <v>0.014995576820477703</v>
      </c>
      <c r="E111">
        <f t="shared" si="8"/>
        <v>0.4</v>
      </c>
      <c r="F111">
        <f t="shared" si="9"/>
        <v>4.2</v>
      </c>
    </row>
    <row r="112" spans="1:6" ht="12.75">
      <c r="A112">
        <v>106</v>
      </c>
      <c r="B112">
        <f t="shared" si="11"/>
        <v>10.600000000000001</v>
      </c>
      <c r="C112">
        <f t="shared" si="12"/>
        <v>0.005763036737244935</v>
      </c>
      <c r="D112">
        <f t="shared" si="13"/>
        <v>0.014407591843112338</v>
      </c>
      <c r="E112">
        <f t="shared" si="8"/>
        <v>0.4</v>
      </c>
      <c r="F112">
        <f t="shared" si="9"/>
        <v>4.240000000000001</v>
      </c>
    </row>
    <row r="113" spans="1:6" ht="12.75">
      <c r="A113">
        <v>107</v>
      </c>
      <c r="B113">
        <f t="shared" si="11"/>
        <v>10.700000000000001</v>
      </c>
      <c r="C113">
        <f t="shared" si="12"/>
        <v>0.005537064834591801</v>
      </c>
      <c r="D113">
        <f t="shared" si="13"/>
        <v>0.013842662086479501</v>
      </c>
      <c r="E113">
        <f t="shared" si="8"/>
        <v>0.4</v>
      </c>
      <c r="F113">
        <f t="shared" si="9"/>
        <v>4.28</v>
      </c>
    </row>
    <row r="114" spans="1:6" ht="12.75">
      <c r="A114">
        <v>108</v>
      </c>
      <c r="B114">
        <f t="shared" si="11"/>
        <v>10.8</v>
      </c>
      <c r="C114">
        <f t="shared" si="12"/>
        <v>0.005319953416977507</v>
      </c>
      <c r="D114">
        <f t="shared" si="13"/>
        <v>0.013299883542443767</v>
      </c>
      <c r="E114">
        <f t="shared" si="8"/>
        <v>0.4</v>
      </c>
      <c r="F114">
        <f t="shared" si="9"/>
        <v>4.32</v>
      </c>
    </row>
    <row r="115" spans="1:6" ht="12.75">
      <c r="A115">
        <v>109</v>
      </c>
      <c r="B115">
        <f t="shared" si="11"/>
        <v>10.9</v>
      </c>
      <c r="C115">
        <f t="shared" si="12"/>
        <v>0.005111355059814304</v>
      </c>
      <c r="D115">
        <f t="shared" si="13"/>
        <v>0.01277838764953576</v>
      </c>
      <c r="E115">
        <f t="shared" si="8"/>
        <v>0.4</v>
      </c>
      <c r="F115">
        <f t="shared" si="9"/>
        <v>4.36</v>
      </c>
    </row>
    <row r="116" spans="1:6" ht="12.75">
      <c r="A116">
        <v>110</v>
      </c>
      <c r="B116">
        <f t="shared" si="11"/>
        <v>11</v>
      </c>
      <c r="C116">
        <f t="shared" si="12"/>
        <v>0.0049109359612273746</v>
      </c>
      <c r="D116">
        <f t="shared" si="13"/>
        <v>0.012277339903068436</v>
      </c>
      <c r="E116">
        <f t="shared" si="8"/>
        <v>0.4</v>
      </c>
      <c r="F116">
        <f t="shared" si="9"/>
        <v>4.4</v>
      </c>
    </row>
    <row r="117" spans="1:6" ht="12.75">
      <c r="A117">
        <v>111</v>
      </c>
      <c r="B117">
        <f t="shared" si="11"/>
        <v>11.100000000000001</v>
      </c>
      <c r="C117">
        <f t="shared" si="12"/>
        <v>0.004718375407900625</v>
      </c>
      <c r="D117">
        <f t="shared" si="13"/>
        <v>0.011795938519751562</v>
      </c>
      <c r="E117">
        <f t="shared" si="8"/>
        <v>0.4</v>
      </c>
      <c r="F117">
        <f t="shared" si="9"/>
        <v>4.44</v>
      </c>
    </row>
    <row r="118" spans="1:6" ht="12.75">
      <c r="A118">
        <v>112</v>
      </c>
      <c r="B118">
        <f t="shared" si="11"/>
        <v>11.200000000000001</v>
      </c>
      <c r="C118">
        <f t="shared" si="12"/>
        <v>0.004533365261866955</v>
      </c>
      <c r="D118">
        <f t="shared" si="13"/>
        <v>0.011333413154667387</v>
      </c>
      <c r="E118">
        <f t="shared" si="8"/>
        <v>0.4</v>
      </c>
      <c r="F118">
        <f t="shared" si="9"/>
        <v>4.48</v>
      </c>
    </row>
    <row r="119" spans="1:6" ht="12.75">
      <c r="A119">
        <v>113</v>
      </c>
      <c r="B119">
        <f t="shared" si="11"/>
        <v>11.3</v>
      </c>
      <c r="C119">
        <f t="shared" si="12"/>
        <v>0.0043556094674217765</v>
      </c>
      <c r="D119">
        <f t="shared" si="13"/>
        <v>0.01088902366855444</v>
      </c>
      <c r="E119">
        <f t="shared" si="8"/>
        <v>0.4</v>
      </c>
      <c r="F119">
        <f t="shared" si="9"/>
        <v>4.5200000000000005</v>
      </c>
    </row>
    <row r="120" spans="1:6" ht="12.75">
      <c r="A120">
        <v>114</v>
      </c>
      <c r="B120">
        <f t="shared" si="11"/>
        <v>11.4</v>
      </c>
      <c r="C120">
        <f t="shared" si="12"/>
        <v>0.004184823577370718</v>
      </c>
      <c r="D120">
        <f t="shared" si="13"/>
        <v>0.010462058943426795</v>
      </c>
      <c r="E120">
        <f t="shared" si="8"/>
        <v>0.4</v>
      </c>
      <c r="F120">
        <f t="shared" si="9"/>
        <v>4.5600000000000005</v>
      </c>
    </row>
    <row r="121" spans="1:6" ht="12.75">
      <c r="A121">
        <v>115</v>
      </c>
      <c r="B121">
        <f t="shared" si="11"/>
        <v>11.5</v>
      </c>
      <c r="C121">
        <f t="shared" si="12"/>
        <v>0.00402073429785343</v>
      </c>
      <c r="D121">
        <f t="shared" si="13"/>
        <v>0.010051835744633576</v>
      </c>
      <c r="E121">
        <f t="shared" si="8"/>
        <v>0.4</v>
      </c>
      <c r="F121">
        <f t="shared" si="9"/>
        <v>4.6000000000000005</v>
      </c>
    </row>
    <row r="122" spans="1:6" ht="12.75">
      <c r="A122">
        <v>116</v>
      </c>
      <c r="B122">
        <f t="shared" si="11"/>
        <v>11.600000000000001</v>
      </c>
      <c r="C122">
        <f t="shared" si="12"/>
        <v>0.0038630790510151072</v>
      </c>
      <c r="D122">
        <f t="shared" si="13"/>
        <v>0.009657697627537768</v>
      </c>
      <c r="E122">
        <f t="shared" si="8"/>
        <v>0.4</v>
      </c>
      <c r="F122">
        <f t="shared" si="9"/>
        <v>4.640000000000001</v>
      </c>
    </row>
    <row r="123" spans="1:6" ht="12.75">
      <c r="A123">
        <v>117</v>
      </c>
      <c r="B123">
        <f t="shared" si="11"/>
        <v>11.700000000000001</v>
      </c>
      <c r="C123">
        <f t="shared" si="12"/>
        <v>0.003711605554825894</v>
      </c>
      <c r="D123">
        <f t="shared" si="13"/>
        <v>0.009279013887064735</v>
      </c>
      <c r="E123">
        <f t="shared" si="8"/>
        <v>0.4</v>
      </c>
      <c r="F123">
        <f t="shared" si="9"/>
        <v>4.680000000000001</v>
      </c>
    </row>
    <row r="124" spans="1:6" ht="12.75">
      <c r="A124">
        <v>118</v>
      </c>
      <c r="B124">
        <f t="shared" si="11"/>
        <v>11.8</v>
      </c>
      <c r="C124">
        <f t="shared" si="12"/>
        <v>0.003566071419375818</v>
      </c>
      <c r="D124">
        <f t="shared" si="13"/>
        <v>0.008915178548439545</v>
      </c>
      <c r="E124">
        <f t="shared" si="8"/>
        <v>0.4</v>
      </c>
      <c r="F124">
        <f t="shared" si="9"/>
        <v>4.720000000000001</v>
      </c>
    </row>
    <row r="125" spans="1:6" ht="12.75">
      <c r="A125">
        <v>119</v>
      </c>
      <c r="B125">
        <f t="shared" si="11"/>
        <v>11.9</v>
      </c>
      <c r="C125">
        <f t="shared" si="12"/>
        <v>0.003426243758999222</v>
      </c>
      <c r="D125">
        <f t="shared" si="13"/>
        <v>0.008565609397498054</v>
      </c>
      <c r="E125">
        <f t="shared" si="8"/>
        <v>0.4</v>
      </c>
      <c r="F125">
        <f t="shared" si="9"/>
        <v>4.760000000000001</v>
      </c>
    </row>
    <row r="126" spans="1:6" ht="12.75">
      <c r="A126">
        <v>120</v>
      </c>
      <c r="B126">
        <f t="shared" si="11"/>
        <v>12</v>
      </c>
      <c r="C126">
        <f t="shared" si="12"/>
        <v>0.0032918988196080096</v>
      </c>
      <c r="D126">
        <f t="shared" si="13"/>
        <v>0.008229747049020023</v>
      </c>
      <c r="E126">
        <f t="shared" si="8"/>
        <v>0.4</v>
      </c>
      <c r="F126">
        <f t="shared" si="9"/>
        <v>4.800000000000001</v>
      </c>
    </row>
    <row r="127" spans="1:6" ht="12.75">
      <c r="A127">
        <v>121</v>
      </c>
      <c r="B127">
        <f t="shared" si="11"/>
        <v>12.100000000000001</v>
      </c>
      <c r="C127">
        <f t="shared" si="10"/>
        <v>0.003162821620637374</v>
      </c>
      <c r="D127">
        <f t="shared" si="7"/>
        <v>0.007907054051593435</v>
      </c>
      <c r="E127">
        <f t="shared" si="8"/>
        <v>0.4</v>
      </c>
      <c r="F127">
        <f t="shared" si="9"/>
        <v>4.840000000000001</v>
      </c>
    </row>
  </sheetData>
  <sheetProtection/>
  <printOptions/>
  <pageMargins left="0.75" right="0.75" top="1" bottom="1" header="0.5" footer="0.5"/>
  <pageSetup horizontalDpi="600" verticalDpi="600" orientation="portrait" paperSiz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2">
      <selection activeCell="L21" sqref="L21"/>
    </sheetView>
  </sheetViews>
  <sheetFormatPr defaultColWidth="9.140625" defaultRowHeight="12.75"/>
  <sheetData>
    <row r="1" ht="12.75">
      <c r="A1" s="1" t="s">
        <v>24</v>
      </c>
    </row>
    <row r="2" spans="3:7" ht="12.75">
      <c r="C2" s="5" t="s">
        <v>4</v>
      </c>
      <c r="D2" s="3">
        <v>0.8</v>
      </c>
      <c r="E2" t="s">
        <v>13</v>
      </c>
      <c r="G2">
        <v>0</v>
      </c>
    </row>
    <row r="3" spans="3:5" ht="12.75">
      <c r="C3" t="s">
        <v>25</v>
      </c>
      <c r="D3">
        <v>0.7</v>
      </c>
      <c r="E3" t="s">
        <v>27</v>
      </c>
    </row>
    <row r="4" spans="1:2" ht="12.75">
      <c r="A4" s="6" t="s">
        <v>16</v>
      </c>
      <c r="B4" s="3">
        <v>0.1</v>
      </c>
    </row>
    <row r="5" spans="1:13" ht="12.75">
      <c r="A5" s="2" t="s">
        <v>3</v>
      </c>
      <c r="B5" s="2" t="s">
        <v>0</v>
      </c>
      <c r="C5" s="2" t="s">
        <v>5</v>
      </c>
      <c r="D5" s="2" t="s">
        <v>1</v>
      </c>
      <c r="E5" s="2" t="s">
        <v>2</v>
      </c>
      <c r="F5" s="7" t="s">
        <v>26</v>
      </c>
      <c r="G5" s="2" t="s">
        <v>30</v>
      </c>
      <c r="H5" s="2" t="s">
        <v>31</v>
      </c>
      <c r="I5" s="2" t="s">
        <v>32</v>
      </c>
      <c r="J5" s="2" t="s">
        <v>33</v>
      </c>
      <c r="K5" t="s">
        <v>34</v>
      </c>
      <c r="L5" s="2" t="s">
        <v>35</v>
      </c>
      <c r="M5" s="2" t="s">
        <v>36</v>
      </c>
    </row>
    <row r="6" spans="1:13" ht="12.75">
      <c r="A6">
        <v>0</v>
      </c>
      <c r="B6">
        <f aca="true" t="shared" si="0" ref="B6:B37">A6*$B$4</f>
        <v>0</v>
      </c>
      <c r="C6">
        <f>weight*lambda*EXP(-lambda*B6)</f>
        <v>0.5599999999999999</v>
      </c>
      <c r="D6">
        <f>(1-weight)+weight*EXP(-lambda*B6)</f>
        <v>1</v>
      </c>
      <c r="E6">
        <f>C6/D6</f>
        <v>0.5599999999999999</v>
      </c>
      <c r="F6">
        <f>LN(D6-D7)</f>
        <v>-2.922136935801099</v>
      </c>
      <c r="G6">
        <f>EXP(-G$2*$B6)</f>
        <v>1</v>
      </c>
      <c r="H6">
        <f aca="true" t="shared" si="1" ref="H6:H37">EXP(-$B6*lambda)</f>
        <v>1</v>
      </c>
      <c r="I6">
        <v>0</v>
      </c>
      <c r="J6">
        <f aca="true" t="shared" si="2" ref="J6:J37">lambda</f>
        <v>0.8</v>
      </c>
      <c r="K6">
        <f>-LN(D6)</f>
        <v>0</v>
      </c>
      <c r="L6">
        <f>-LN(G6)</f>
        <v>0</v>
      </c>
      <c r="M6">
        <f>-LN(H6)</f>
        <v>0</v>
      </c>
    </row>
    <row r="7" spans="1:13" ht="12.75">
      <c r="A7">
        <v>1</v>
      </c>
      <c r="B7">
        <f t="shared" si="0"/>
        <v>0.1</v>
      </c>
      <c r="C7">
        <f aca="true" t="shared" si="3" ref="C7:C70">weight*lambda*EXP(-lambda*B7)</f>
        <v>0.516945153976516</v>
      </c>
      <c r="D7">
        <f aca="true" t="shared" si="4" ref="D7:D70">(1-weight)+weight*EXP(-lambda*B7)</f>
        <v>0.9461814424706451</v>
      </c>
      <c r="E7">
        <f aca="true" t="shared" si="5" ref="E7:E70">C7/D7</f>
        <v>0.5463488616165224</v>
      </c>
      <c r="F7">
        <f aca="true" t="shared" si="6" ref="F7:F70">LN(D7-D8)</f>
        <v>-3.0021369358010976</v>
      </c>
      <c r="G7">
        <f aca="true" t="shared" si="7" ref="G7:G70">EXP(-G$2*$B7)</f>
        <v>1</v>
      </c>
      <c r="H7">
        <f t="shared" si="1"/>
        <v>0.9231163463866358</v>
      </c>
      <c r="I7">
        <v>0</v>
      </c>
      <c r="J7">
        <f t="shared" si="2"/>
        <v>0.8</v>
      </c>
      <c r="K7">
        <f aca="true" t="shared" si="8" ref="K7:K70">-LN(D7)</f>
        <v>0.05532092866961574</v>
      </c>
      <c r="L7">
        <f aca="true" t="shared" si="9" ref="L7:L18">-LN(G7)</f>
        <v>0</v>
      </c>
      <c r="M7">
        <f aca="true" t="shared" si="10" ref="M7:M18">-LN(H7)</f>
        <v>0.08000000000000003</v>
      </c>
    </row>
    <row r="8" spans="1:13" ht="12.75">
      <c r="A8">
        <v>2</v>
      </c>
      <c r="B8">
        <f t="shared" si="0"/>
        <v>0.2</v>
      </c>
      <c r="C8">
        <f t="shared" si="3"/>
        <v>0.4772005218210783</v>
      </c>
      <c r="D8">
        <f t="shared" si="4"/>
        <v>0.8965006522763479</v>
      </c>
      <c r="E8">
        <f t="shared" si="5"/>
        <v>0.5322924424085979</v>
      </c>
      <c r="F8">
        <f t="shared" si="6"/>
        <v>-3.0821369358011</v>
      </c>
      <c r="G8">
        <f t="shared" si="7"/>
        <v>1</v>
      </c>
      <c r="H8">
        <f t="shared" si="1"/>
        <v>0.8521437889662113</v>
      </c>
      <c r="I8">
        <v>0</v>
      </c>
      <c r="J8">
        <f t="shared" si="2"/>
        <v>0.8</v>
      </c>
      <c r="K8">
        <f t="shared" si="8"/>
        <v>0.10925625835623493</v>
      </c>
      <c r="L8">
        <f t="shared" si="9"/>
        <v>0</v>
      </c>
      <c r="M8">
        <f t="shared" si="10"/>
        <v>0.16</v>
      </c>
    </row>
    <row r="9" spans="1:13" ht="12.75">
      <c r="A9">
        <v>3</v>
      </c>
      <c r="B9">
        <f t="shared" si="0"/>
        <v>0.30000000000000004</v>
      </c>
      <c r="C9">
        <f t="shared" si="3"/>
        <v>0.4405116021972698</v>
      </c>
      <c r="D9">
        <f t="shared" si="4"/>
        <v>0.8506395027465874</v>
      </c>
      <c r="E9">
        <f t="shared" si="5"/>
        <v>0.5178593290987826</v>
      </c>
      <c r="F9">
        <f t="shared" si="6"/>
        <v>-3.1621369358010982</v>
      </c>
      <c r="G9">
        <f t="shared" si="7"/>
        <v>1</v>
      </c>
      <c r="H9">
        <f t="shared" si="1"/>
        <v>0.7866278610665534</v>
      </c>
      <c r="I9">
        <v>0</v>
      </c>
      <c r="J9">
        <f t="shared" si="2"/>
        <v>0.8</v>
      </c>
      <c r="K9">
        <f t="shared" si="8"/>
        <v>0.1617668562033498</v>
      </c>
      <c r="L9">
        <f t="shared" si="9"/>
        <v>0</v>
      </c>
      <c r="M9">
        <f t="shared" si="10"/>
        <v>0.24000000000000007</v>
      </c>
    </row>
    <row r="10" spans="1:13" ht="12.75">
      <c r="A10">
        <v>4</v>
      </c>
      <c r="B10">
        <f t="shared" si="0"/>
        <v>0.4</v>
      </c>
      <c r="C10">
        <f t="shared" si="3"/>
        <v>0.40664346076126684</v>
      </c>
      <c r="D10">
        <f t="shared" si="4"/>
        <v>0.8083043259515836</v>
      </c>
      <c r="E10">
        <f t="shared" si="5"/>
        <v>0.5030821284824155</v>
      </c>
      <c r="F10">
        <f t="shared" si="6"/>
        <v>-3.242136935801099</v>
      </c>
      <c r="G10">
        <f t="shared" si="7"/>
        <v>1</v>
      </c>
      <c r="H10">
        <f t="shared" si="1"/>
        <v>0.7261490370736908</v>
      </c>
      <c r="I10">
        <v>0</v>
      </c>
      <c r="J10">
        <f t="shared" si="2"/>
        <v>0.8</v>
      </c>
      <c r="K10">
        <f t="shared" si="8"/>
        <v>0.21281665034328157</v>
      </c>
      <c r="L10">
        <f t="shared" si="9"/>
        <v>0</v>
      </c>
      <c r="M10">
        <f t="shared" si="10"/>
        <v>0.3200000000000001</v>
      </c>
    </row>
    <row r="11" spans="1:13" ht="12.75">
      <c r="A11">
        <v>5</v>
      </c>
      <c r="B11">
        <f t="shared" si="0"/>
        <v>0.5</v>
      </c>
      <c r="C11">
        <f t="shared" si="3"/>
        <v>0.37537922577995797</v>
      </c>
      <c r="D11">
        <f t="shared" si="4"/>
        <v>0.7692240322249475</v>
      </c>
      <c r="E11">
        <f t="shared" si="5"/>
        <v>0.4879972674465067</v>
      </c>
      <c r="F11">
        <f t="shared" si="6"/>
        <v>-3.3221369358010984</v>
      </c>
      <c r="G11">
        <f t="shared" si="7"/>
        <v>1</v>
      </c>
      <c r="H11">
        <f t="shared" si="1"/>
        <v>0.6703200460356393</v>
      </c>
      <c r="I11">
        <v>0</v>
      </c>
      <c r="J11">
        <f t="shared" si="2"/>
        <v>0.8</v>
      </c>
      <c r="K11">
        <f t="shared" si="8"/>
        <v>0.2623730226134117</v>
      </c>
      <c r="L11">
        <f t="shared" si="9"/>
        <v>0</v>
      </c>
      <c r="M11">
        <f t="shared" si="10"/>
        <v>0.39999999999999997</v>
      </c>
    </row>
    <row r="12" spans="1:13" ht="12.75">
      <c r="A12">
        <v>6</v>
      </c>
      <c r="B12">
        <f t="shared" si="0"/>
        <v>0.6000000000000001</v>
      </c>
      <c r="C12">
        <f t="shared" si="3"/>
        <v>0.3465186994114388</v>
      </c>
      <c r="D12">
        <f t="shared" si="4"/>
        <v>0.7331483742642986</v>
      </c>
      <c r="E12">
        <f t="shared" si="5"/>
        <v>0.47264470818633975</v>
      </c>
      <c r="F12">
        <f t="shared" si="6"/>
        <v>-3.402136935801102</v>
      </c>
      <c r="G12">
        <f t="shared" si="7"/>
        <v>1</v>
      </c>
      <c r="H12">
        <f t="shared" si="1"/>
        <v>0.6187833918061408</v>
      </c>
      <c r="I12">
        <v>0</v>
      </c>
      <c r="J12">
        <f t="shared" si="2"/>
        <v>0.8</v>
      </c>
      <c r="K12">
        <f t="shared" si="8"/>
        <v>0.3104071770281942</v>
      </c>
      <c r="L12">
        <f t="shared" si="9"/>
        <v>0</v>
      </c>
      <c r="M12">
        <f t="shared" si="10"/>
        <v>0.48000000000000004</v>
      </c>
    </row>
    <row r="13" spans="1:13" ht="12.75">
      <c r="A13">
        <v>7</v>
      </c>
      <c r="B13">
        <f t="shared" si="0"/>
        <v>0.7000000000000001</v>
      </c>
      <c r="C13">
        <f t="shared" si="3"/>
        <v>0.3198770757553363</v>
      </c>
      <c r="D13">
        <f t="shared" si="4"/>
        <v>0.6998463446941705</v>
      </c>
      <c r="E13">
        <f t="shared" si="5"/>
        <v>0.4570675808775154</v>
      </c>
      <c r="F13">
        <f t="shared" si="6"/>
        <v>-3.482136935801095</v>
      </c>
      <c r="G13">
        <f t="shared" si="7"/>
        <v>1</v>
      </c>
      <c r="H13">
        <f t="shared" si="1"/>
        <v>0.5712090638488149</v>
      </c>
      <c r="I13">
        <v>0</v>
      </c>
      <c r="J13">
        <f t="shared" si="2"/>
        <v>0.8</v>
      </c>
      <c r="K13">
        <f t="shared" si="8"/>
        <v>0.3568944756138037</v>
      </c>
      <c r="L13">
        <f t="shared" si="9"/>
        <v>0</v>
      </c>
      <c r="M13">
        <f t="shared" si="10"/>
        <v>0.56</v>
      </c>
    </row>
    <row r="14" spans="1:13" ht="12.75">
      <c r="A14">
        <v>8</v>
      </c>
      <c r="B14">
        <f t="shared" si="0"/>
        <v>0.8</v>
      </c>
      <c r="C14">
        <f t="shared" si="3"/>
        <v>0.2952837574641072</v>
      </c>
      <c r="D14">
        <f t="shared" si="4"/>
        <v>0.669104696830134</v>
      </c>
      <c r="E14">
        <f t="shared" si="5"/>
        <v>0.4413117391986729</v>
      </c>
      <c r="F14">
        <f t="shared" si="6"/>
        <v>-3.5621369358011004</v>
      </c>
      <c r="G14">
        <f t="shared" si="7"/>
        <v>1</v>
      </c>
      <c r="H14">
        <f t="shared" si="1"/>
        <v>0.5272924240430485</v>
      </c>
      <c r="I14">
        <v>0</v>
      </c>
      <c r="J14">
        <f t="shared" si="2"/>
        <v>0.8</v>
      </c>
      <c r="K14">
        <f t="shared" si="8"/>
        <v>0.4018147335944283</v>
      </c>
      <c r="L14">
        <f t="shared" si="9"/>
        <v>0</v>
      </c>
      <c r="M14">
        <f t="shared" si="10"/>
        <v>0.64</v>
      </c>
    </row>
    <row r="15" spans="1:13" ht="12.75">
      <c r="A15">
        <v>9</v>
      </c>
      <c r="B15">
        <f t="shared" si="0"/>
        <v>0.9</v>
      </c>
      <c r="C15">
        <f t="shared" si="3"/>
        <v>0.2725812633375841</v>
      </c>
      <c r="D15">
        <f t="shared" si="4"/>
        <v>0.6407265791719802</v>
      </c>
      <c r="E15">
        <f t="shared" si="5"/>
        <v>0.4254252472089493</v>
      </c>
      <c r="F15">
        <f t="shared" si="6"/>
        <v>-3.642136935801099</v>
      </c>
      <c r="G15">
        <f t="shared" si="7"/>
        <v>1</v>
      </c>
      <c r="H15">
        <f t="shared" si="1"/>
        <v>0.4867522559599716</v>
      </c>
      <c r="I15">
        <v>0</v>
      </c>
      <c r="J15">
        <f t="shared" si="2"/>
        <v>0.8</v>
      </c>
      <c r="K15">
        <f t="shared" si="8"/>
        <v>0.4451524666151657</v>
      </c>
      <c r="L15">
        <f t="shared" si="9"/>
        <v>0</v>
      </c>
      <c r="M15">
        <f t="shared" si="10"/>
        <v>0.7200000000000001</v>
      </c>
    </row>
    <row r="16" spans="1:13" ht="12.75">
      <c r="A16">
        <v>10</v>
      </c>
      <c r="B16">
        <f t="shared" si="0"/>
        <v>1</v>
      </c>
      <c r="C16">
        <f t="shared" si="3"/>
        <v>0.25162421990564404</v>
      </c>
      <c r="D16">
        <f t="shared" si="4"/>
        <v>0.6145302748820551</v>
      </c>
      <c r="E16">
        <f t="shared" si="5"/>
        <v>0.4094578089809123</v>
      </c>
      <c r="F16">
        <f t="shared" si="6"/>
        <v>-3.7221369358010956</v>
      </c>
      <c r="G16">
        <f t="shared" si="7"/>
        <v>1</v>
      </c>
      <c r="H16">
        <f t="shared" si="1"/>
        <v>0.44932896411722156</v>
      </c>
      <c r="I16">
        <v>0</v>
      </c>
      <c r="J16">
        <f t="shared" si="2"/>
        <v>0.8</v>
      </c>
      <c r="K16">
        <f t="shared" si="8"/>
        <v>0.48689708368427265</v>
      </c>
      <c r="L16">
        <f t="shared" si="9"/>
        <v>0</v>
      </c>
      <c r="M16">
        <f t="shared" si="10"/>
        <v>0.8</v>
      </c>
    </row>
    <row r="17" spans="1:13" ht="12.75">
      <c r="A17">
        <v>11</v>
      </c>
      <c r="B17">
        <f t="shared" si="0"/>
        <v>1.1</v>
      </c>
      <c r="C17">
        <f t="shared" si="3"/>
        <v>0.2322784305416855</v>
      </c>
      <c r="D17">
        <f t="shared" si="4"/>
        <v>0.5903480381771069</v>
      </c>
      <c r="E17">
        <f t="shared" si="5"/>
        <v>0.3934601548925636</v>
      </c>
      <c r="F17">
        <f t="shared" si="6"/>
        <v>-3.8021369358010997</v>
      </c>
      <c r="G17">
        <f t="shared" si="7"/>
        <v>1</v>
      </c>
      <c r="H17">
        <f t="shared" si="1"/>
        <v>0.4147829116815813</v>
      </c>
      <c r="I17">
        <v>0</v>
      </c>
      <c r="J17">
        <f t="shared" si="2"/>
        <v>0.8</v>
      </c>
      <c r="K17">
        <f t="shared" si="8"/>
        <v>0.5270430207867262</v>
      </c>
      <c r="L17">
        <f t="shared" si="9"/>
        <v>0</v>
      </c>
      <c r="M17">
        <f t="shared" si="10"/>
        <v>0.8800000000000001</v>
      </c>
    </row>
    <row r="18" spans="1:13" ht="12.75">
      <c r="A18">
        <v>12</v>
      </c>
      <c r="B18">
        <f t="shared" si="0"/>
        <v>1.2000000000000002</v>
      </c>
      <c r="C18">
        <f t="shared" si="3"/>
        <v>0.21442001614606268</v>
      </c>
      <c r="D18">
        <f t="shared" si="4"/>
        <v>0.5680250201825784</v>
      </c>
      <c r="E18">
        <f t="shared" si="5"/>
        <v>0.3774834004268727</v>
      </c>
      <c r="F18">
        <f t="shared" si="6"/>
        <v>-3.882136935801101</v>
      </c>
      <c r="G18">
        <f t="shared" si="7"/>
        <v>1</v>
      </c>
      <c r="H18">
        <f t="shared" si="1"/>
        <v>0.38289288597511195</v>
      </c>
      <c r="I18">
        <v>0</v>
      </c>
      <c r="J18">
        <f t="shared" si="2"/>
        <v>0.8</v>
      </c>
      <c r="K18">
        <f t="shared" si="8"/>
        <v>0.5655898116139261</v>
      </c>
      <c r="L18">
        <f t="shared" si="9"/>
        <v>0</v>
      </c>
      <c r="M18">
        <f t="shared" si="10"/>
        <v>0.9600000000000002</v>
      </c>
    </row>
    <row r="19" spans="1:13" ht="12.75">
      <c r="A19">
        <v>13</v>
      </c>
      <c r="B19">
        <f t="shared" si="0"/>
        <v>1.3</v>
      </c>
      <c r="C19">
        <f t="shared" si="3"/>
        <v>0.19793462189691688</v>
      </c>
      <c r="D19">
        <f t="shared" si="4"/>
        <v>0.5474182773711461</v>
      </c>
      <c r="E19">
        <f t="shared" si="5"/>
        <v>0.3615783945823907</v>
      </c>
      <c r="F19">
        <f t="shared" si="6"/>
        <v>-3.9621369358010967</v>
      </c>
      <c r="G19">
        <f t="shared" si="7"/>
        <v>1</v>
      </c>
      <c r="H19">
        <f t="shared" si="1"/>
        <v>0.35345468195878016</v>
      </c>
      <c r="I19">
        <v>0</v>
      </c>
      <c r="J19">
        <f t="shared" si="2"/>
        <v>0.8</v>
      </c>
      <c r="K19">
        <f t="shared" si="8"/>
        <v>0.6025420935081535</v>
      </c>
      <c r="L19">
        <f aca="true" t="shared" si="11" ref="L19:L82">-LN(G19)</f>
        <v>0</v>
      </c>
      <c r="M19">
        <f aca="true" t="shared" si="12" ref="M19:M82">-LN(H19)</f>
        <v>1.04</v>
      </c>
    </row>
    <row r="20" spans="1:13" ht="12.75">
      <c r="A20">
        <v>14</v>
      </c>
      <c r="B20">
        <f t="shared" si="0"/>
        <v>1.4000000000000001</v>
      </c>
      <c r="C20">
        <f t="shared" si="3"/>
        <v>0.1827166849889021</v>
      </c>
      <c r="D20">
        <f t="shared" si="4"/>
        <v>0.5283958562361276</v>
      </c>
      <c r="E20">
        <f t="shared" si="5"/>
        <v>0.345795075476993</v>
      </c>
      <c r="F20">
        <f t="shared" si="6"/>
        <v>-4.042136935801096</v>
      </c>
      <c r="G20">
        <f t="shared" si="7"/>
        <v>1</v>
      </c>
      <c r="H20">
        <f t="shared" si="1"/>
        <v>0.32627979462303947</v>
      </c>
      <c r="I20">
        <v>0</v>
      </c>
      <c r="J20">
        <f t="shared" si="2"/>
        <v>0.8</v>
      </c>
      <c r="K20">
        <f t="shared" si="8"/>
        <v>0.6379095484613709</v>
      </c>
      <c r="L20">
        <f t="shared" si="11"/>
        <v>0</v>
      </c>
      <c r="M20">
        <f t="shared" si="12"/>
        <v>1.12</v>
      </c>
    </row>
    <row r="21" spans="1:13" ht="12.75">
      <c r="A21">
        <v>15</v>
      </c>
      <c r="B21">
        <f t="shared" si="0"/>
        <v>1.5</v>
      </c>
      <c r="C21">
        <f t="shared" si="3"/>
        <v>0.1686687586708331</v>
      </c>
      <c r="D21">
        <f t="shared" si="4"/>
        <v>0.5108359483385414</v>
      </c>
      <c r="E21">
        <f t="shared" si="5"/>
        <v>0.33018185039525233</v>
      </c>
      <c r="F21">
        <f t="shared" si="6"/>
        <v>-4.122136935801104</v>
      </c>
      <c r="G21">
        <f t="shared" si="7"/>
        <v>1</v>
      </c>
      <c r="H21">
        <f t="shared" si="1"/>
        <v>0.301194211912202</v>
      </c>
      <c r="I21">
        <v>0</v>
      </c>
      <c r="J21">
        <f t="shared" si="2"/>
        <v>0.8</v>
      </c>
      <c r="K21">
        <f t="shared" si="8"/>
        <v>0.6717067807563275</v>
      </c>
      <c r="L21">
        <f t="shared" si="11"/>
        <v>0</v>
      </c>
      <c r="M21">
        <f t="shared" si="12"/>
        <v>1.2000000000000002</v>
      </c>
    </row>
    <row r="22" spans="1:13" ht="12.75">
      <c r="A22">
        <v>16</v>
      </c>
      <c r="B22">
        <f t="shared" si="0"/>
        <v>1.6</v>
      </c>
      <c r="C22">
        <f t="shared" si="3"/>
        <v>0.15570088825378867</v>
      </c>
      <c r="D22">
        <f t="shared" si="4"/>
        <v>0.4946261103172359</v>
      </c>
      <c r="E22">
        <f t="shared" si="5"/>
        <v>0.3147850164115428</v>
      </c>
      <c r="F22">
        <f t="shared" si="6"/>
        <v>-4.202136935801095</v>
      </c>
      <c r="G22">
        <f t="shared" si="7"/>
        <v>1</v>
      </c>
      <c r="H22">
        <f t="shared" si="1"/>
        <v>0.2780373004531941</v>
      </c>
      <c r="I22">
        <v>0</v>
      </c>
      <c r="J22">
        <f t="shared" si="2"/>
        <v>0.8</v>
      </c>
      <c r="K22">
        <f t="shared" si="8"/>
        <v>0.703953134513365</v>
      </c>
      <c r="L22">
        <f t="shared" si="11"/>
        <v>0</v>
      </c>
      <c r="M22">
        <f t="shared" si="12"/>
        <v>1.2800000000000002</v>
      </c>
    </row>
    <row r="23" spans="1:13" ht="12.75">
      <c r="A23">
        <v>17</v>
      </c>
      <c r="B23">
        <f t="shared" si="0"/>
        <v>1.7000000000000002</v>
      </c>
      <c r="C23">
        <f t="shared" si="3"/>
        <v>0.14373003509399124</v>
      </c>
      <c r="D23">
        <f t="shared" si="4"/>
        <v>0.4796625438674891</v>
      </c>
      <c r="E23">
        <f t="shared" si="5"/>
        <v>0.29964823589331147</v>
      </c>
      <c r="F23">
        <f t="shared" si="6"/>
        <v>-4.282136935801101</v>
      </c>
      <c r="G23">
        <f t="shared" si="7"/>
        <v>1</v>
      </c>
      <c r="H23">
        <f t="shared" si="1"/>
        <v>0.2566607769535558</v>
      </c>
      <c r="I23">
        <v>0</v>
      </c>
      <c r="J23">
        <f t="shared" si="2"/>
        <v>0.8</v>
      </c>
      <c r="K23">
        <f t="shared" si="8"/>
        <v>0.7346724559336135</v>
      </c>
      <c r="L23">
        <f t="shared" si="11"/>
        <v>0</v>
      </c>
      <c r="M23">
        <f t="shared" si="12"/>
        <v>1.3600000000000003</v>
      </c>
    </row>
    <row r="24" spans="1:13" ht="12.75">
      <c r="A24">
        <v>18</v>
      </c>
      <c r="B24">
        <f t="shared" si="0"/>
        <v>1.8</v>
      </c>
      <c r="C24">
        <f t="shared" si="3"/>
        <v>0.13267954486198813</v>
      </c>
      <c r="D24">
        <f t="shared" si="4"/>
        <v>0.4658494310774852</v>
      </c>
      <c r="E24">
        <f t="shared" si="5"/>
        <v>0.2848120787764135</v>
      </c>
      <c r="F24">
        <f t="shared" si="6"/>
        <v>-4.362136935801099</v>
      </c>
      <c r="G24">
        <f t="shared" si="7"/>
        <v>1</v>
      </c>
      <c r="H24">
        <f t="shared" si="1"/>
        <v>0.2369277586821217</v>
      </c>
      <c r="I24">
        <v>0</v>
      </c>
      <c r="J24">
        <f t="shared" si="2"/>
        <v>0.8</v>
      </c>
      <c r="K24">
        <f t="shared" si="8"/>
        <v>0.7638928063433229</v>
      </c>
      <c r="L24">
        <f t="shared" si="11"/>
        <v>0</v>
      </c>
      <c r="M24">
        <f t="shared" si="12"/>
        <v>1.4400000000000002</v>
      </c>
    </row>
    <row r="25" spans="1:13" ht="12.75">
      <c r="A25">
        <v>19</v>
      </c>
      <c r="B25">
        <f t="shared" si="0"/>
        <v>1.9000000000000001</v>
      </c>
      <c r="C25">
        <f t="shared" si="3"/>
        <v>0.12247865669324023</v>
      </c>
      <c r="D25">
        <f t="shared" si="4"/>
        <v>0.45309832086655033</v>
      </c>
      <c r="E25">
        <f t="shared" si="5"/>
        <v>0.27031364066633456</v>
      </c>
      <c r="F25">
        <f t="shared" si="6"/>
        <v>-4.442136935801102</v>
      </c>
      <c r="G25">
        <f t="shared" si="7"/>
        <v>1</v>
      </c>
      <c r="H25">
        <f t="shared" si="1"/>
        <v>0.21871188695221472</v>
      </c>
      <c r="I25">
        <v>0</v>
      </c>
      <c r="J25">
        <f t="shared" si="2"/>
        <v>0.8</v>
      </c>
      <c r="K25">
        <f t="shared" si="8"/>
        <v>0.7916461331941935</v>
      </c>
      <c r="L25">
        <f t="shared" si="11"/>
        <v>0</v>
      </c>
      <c r="M25">
        <f t="shared" si="12"/>
        <v>1.5200000000000002</v>
      </c>
    </row>
    <row r="26" spans="1:13" ht="12.75">
      <c r="A26">
        <v>20</v>
      </c>
      <c r="B26">
        <f t="shared" si="0"/>
        <v>2</v>
      </c>
      <c r="C26">
        <f t="shared" si="3"/>
        <v>0.11306205007700701</v>
      </c>
      <c r="D26">
        <f t="shared" si="4"/>
        <v>0.4413275625962588</v>
      </c>
      <c r="E26">
        <f t="shared" si="5"/>
        <v>0.25618624273517204</v>
      </c>
      <c r="F26">
        <f t="shared" si="6"/>
        <v>-4.522136935801097</v>
      </c>
      <c r="G26">
        <f t="shared" si="7"/>
        <v>1</v>
      </c>
      <c r="H26">
        <f t="shared" si="1"/>
        <v>0.20189651799465538</v>
      </c>
      <c r="I26">
        <v>0</v>
      </c>
      <c r="J26">
        <f t="shared" si="2"/>
        <v>0.8</v>
      </c>
      <c r="K26">
        <f t="shared" si="8"/>
        <v>0.817967906927016</v>
      </c>
      <c r="L26">
        <f t="shared" si="11"/>
        <v>0</v>
      </c>
      <c r="M26">
        <f t="shared" si="12"/>
        <v>1.6</v>
      </c>
    </row>
    <row r="27" spans="1:13" ht="12.75">
      <c r="A27">
        <v>21</v>
      </c>
      <c r="B27">
        <f t="shared" si="0"/>
        <v>2.1</v>
      </c>
      <c r="C27">
        <f t="shared" si="3"/>
        <v>0.10436942658206956</v>
      </c>
      <c r="D27">
        <f t="shared" si="4"/>
        <v>0.430461783227587</v>
      </c>
      <c r="E27">
        <f t="shared" si="5"/>
        <v>0.24245921623868988</v>
      </c>
      <c r="F27">
        <f t="shared" si="6"/>
        <v>-4.602136935801098</v>
      </c>
      <c r="G27">
        <f t="shared" si="7"/>
        <v>1</v>
      </c>
      <c r="H27">
        <f t="shared" si="1"/>
        <v>0.18637397603940994</v>
      </c>
      <c r="I27">
        <v>0</v>
      </c>
      <c r="J27">
        <f t="shared" si="2"/>
        <v>0.8</v>
      </c>
      <c r="K27">
        <f t="shared" si="8"/>
        <v>0.8428967320454132</v>
      </c>
      <c r="L27">
        <f t="shared" si="11"/>
        <v>0</v>
      </c>
      <c r="M27">
        <f t="shared" si="12"/>
        <v>1.6800000000000002</v>
      </c>
    </row>
    <row r="28" spans="1:13" ht="12.75">
      <c r="A28">
        <v>22</v>
      </c>
      <c r="B28">
        <f t="shared" si="0"/>
        <v>2.2</v>
      </c>
      <c r="C28">
        <f t="shared" si="3"/>
        <v>0.09634512374090826</v>
      </c>
      <c r="D28">
        <f t="shared" si="4"/>
        <v>0.4204314046761354</v>
      </c>
      <c r="E28">
        <f t="shared" si="5"/>
        <v>0.22915777144460545</v>
      </c>
      <c r="F28">
        <f t="shared" si="6"/>
        <v>-4.682136935801102</v>
      </c>
      <c r="G28">
        <f t="shared" si="7"/>
        <v>1</v>
      </c>
      <c r="H28">
        <f t="shared" si="1"/>
        <v>0.17204486382305048</v>
      </c>
      <c r="I28">
        <v>0</v>
      </c>
      <c r="J28">
        <f t="shared" si="2"/>
        <v>0.8</v>
      </c>
      <c r="K28">
        <f t="shared" si="8"/>
        <v>0.8664739408756317</v>
      </c>
      <c r="L28">
        <f t="shared" si="11"/>
        <v>0</v>
      </c>
      <c r="M28">
        <f t="shared" si="12"/>
        <v>1.7600000000000002</v>
      </c>
    </row>
    <row r="29" spans="1:13" ht="12.75">
      <c r="A29">
        <v>23</v>
      </c>
      <c r="B29">
        <f t="shared" si="0"/>
        <v>2.3000000000000003</v>
      </c>
      <c r="C29">
        <f t="shared" si="3"/>
        <v>0.08893775861987556</v>
      </c>
      <c r="D29">
        <f t="shared" si="4"/>
        <v>0.4111721982748445</v>
      </c>
      <c r="E29">
        <f t="shared" si="5"/>
        <v>0.216302947993643</v>
      </c>
      <c r="F29">
        <f t="shared" si="6"/>
        <v>-4.762136935801094</v>
      </c>
      <c r="G29">
        <f t="shared" si="7"/>
        <v>1</v>
      </c>
      <c r="H29">
        <f t="shared" si="1"/>
        <v>0.15881742610692065</v>
      </c>
      <c r="I29">
        <v>0</v>
      </c>
      <c r="J29">
        <f t="shared" si="2"/>
        <v>0.8</v>
      </c>
      <c r="K29">
        <f t="shared" si="8"/>
        <v>0.88874317832623</v>
      </c>
      <c r="L29">
        <f t="shared" si="11"/>
        <v>0</v>
      </c>
      <c r="M29">
        <f t="shared" si="12"/>
        <v>1.8400000000000003</v>
      </c>
    </row>
    <row r="30" spans="1:13" ht="12.75">
      <c r="A30">
        <v>24</v>
      </c>
      <c r="B30">
        <f t="shared" si="0"/>
        <v>2.4000000000000004</v>
      </c>
      <c r="C30">
        <f t="shared" si="3"/>
        <v>0.08209989879299603</v>
      </c>
      <c r="D30">
        <f t="shared" si="4"/>
        <v>0.4026248734912451</v>
      </c>
      <c r="E30">
        <f t="shared" si="5"/>
        <v>0.20391164132779607</v>
      </c>
      <c r="F30">
        <f t="shared" si="6"/>
        <v>-4.8421369358011015</v>
      </c>
      <c r="G30">
        <f t="shared" si="7"/>
        <v>1</v>
      </c>
      <c r="H30">
        <f t="shared" si="1"/>
        <v>0.14660696213035007</v>
      </c>
      <c r="I30">
        <v>0</v>
      </c>
      <c r="J30">
        <f t="shared" si="2"/>
        <v>0.8</v>
      </c>
      <c r="K30">
        <f t="shared" si="8"/>
        <v>0.9097499855407084</v>
      </c>
      <c r="L30">
        <f t="shared" si="11"/>
        <v>0</v>
      </c>
      <c r="M30">
        <f t="shared" si="12"/>
        <v>1.9200000000000004</v>
      </c>
    </row>
    <row r="31" spans="1:13" ht="12.75">
      <c r="A31">
        <v>25</v>
      </c>
      <c r="B31">
        <f t="shared" si="0"/>
        <v>2.5</v>
      </c>
      <c r="C31">
        <f t="shared" si="3"/>
        <v>0.0757877586125031</v>
      </c>
      <c r="D31">
        <f t="shared" si="4"/>
        <v>0.3947346982656289</v>
      </c>
      <c r="E31">
        <f t="shared" si="5"/>
        <v>0.1919966978973387</v>
      </c>
      <c r="F31">
        <f t="shared" si="6"/>
        <v>-4.922136935801103</v>
      </c>
      <c r="G31">
        <f t="shared" si="7"/>
        <v>1</v>
      </c>
      <c r="H31">
        <f t="shared" si="1"/>
        <v>0.1353352832366127</v>
      </c>
      <c r="I31">
        <v>0</v>
      </c>
      <c r="J31">
        <f t="shared" si="2"/>
        <v>0.8</v>
      </c>
      <c r="K31">
        <f t="shared" si="8"/>
        <v>0.9295413896993308</v>
      </c>
      <c r="L31">
        <f t="shared" si="11"/>
        <v>0</v>
      </c>
      <c r="M31">
        <f t="shared" si="12"/>
        <v>2</v>
      </c>
    </row>
    <row r="32" spans="1:13" ht="12.75">
      <c r="A32">
        <v>26</v>
      </c>
      <c r="B32">
        <f t="shared" si="0"/>
        <v>2.6</v>
      </c>
      <c r="C32">
        <f t="shared" si="3"/>
        <v>0.06996091883120614</v>
      </c>
      <c r="D32">
        <f t="shared" si="4"/>
        <v>0.38745114853900775</v>
      </c>
      <c r="E32">
        <f t="shared" si="5"/>
        <v>0.18056707044233378</v>
      </c>
      <c r="F32">
        <f t="shared" si="6"/>
        <v>-5.002136935801097</v>
      </c>
      <c r="G32">
        <f t="shared" si="7"/>
        <v>1</v>
      </c>
      <c r="H32">
        <f t="shared" si="1"/>
        <v>0.12493021219858241</v>
      </c>
      <c r="I32">
        <v>0</v>
      </c>
      <c r="J32">
        <f t="shared" si="2"/>
        <v>0.8</v>
      </c>
      <c r="K32">
        <f t="shared" si="8"/>
        <v>0.9481655064224414</v>
      </c>
      <c r="L32">
        <f t="shared" si="11"/>
        <v>0</v>
      </c>
      <c r="M32">
        <f t="shared" si="12"/>
        <v>2.08</v>
      </c>
    </row>
    <row r="33" spans="1:13" ht="12.75">
      <c r="A33">
        <v>27</v>
      </c>
      <c r="B33">
        <f t="shared" si="0"/>
        <v>2.7</v>
      </c>
      <c r="C33">
        <f t="shared" si="3"/>
        <v>0.064582067781315</v>
      </c>
      <c r="D33">
        <f t="shared" si="4"/>
        <v>0.3807275847266438</v>
      </c>
      <c r="E33">
        <f t="shared" si="5"/>
        <v>0.1696280237421827</v>
      </c>
      <c r="F33">
        <f t="shared" si="6"/>
        <v>-5.082136935801096</v>
      </c>
      <c r="G33">
        <f t="shared" si="7"/>
        <v>1</v>
      </c>
      <c r="H33">
        <f t="shared" si="1"/>
        <v>0.11532512103806251</v>
      </c>
      <c r="I33">
        <v>0</v>
      </c>
      <c r="J33">
        <f t="shared" si="2"/>
        <v>0.8</v>
      </c>
      <c r="K33">
        <f t="shared" si="8"/>
        <v>0.9656711603078271</v>
      </c>
      <c r="L33">
        <f t="shared" si="11"/>
        <v>0</v>
      </c>
      <c r="M33">
        <f t="shared" si="12"/>
        <v>2.16</v>
      </c>
    </row>
    <row r="34" spans="1:13" ht="12.75">
      <c r="A34">
        <v>28</v>
      </c>
      <c r="B34">
        <f t="shared" si="0"/>
        <v>2.8000000000000003</v>
      </c>
      <c r="C34">
        <f t="shared" si="3"/>
        <v>0.059616762452381566</v>
      </c>
      <c r="D34">
        <f t="shared" si="4"/>
        <v>0.374520953065477</v>
      </c>
      <c r="E34">
        <f t="shared" si="5"/>
        <v>0.15918138081304853</v>
      </c>
      <c r="F34">
        <f t="shared" si="6"/>
        <v>-5.162136935801098</v>
      </c>
      <c r="G34">
        <f t="shared" si="7"/>
        <v>1</v>
      </c>
      <c r="H34">
        <f t="shared" si="1"/>
        <v>0.1064585043792528</v>
      </c>
      <c r="I34">
        <v>0</v>
      </c>
      <c r="J34">
        <f t="shared" si="2"/>
        <v>0.8</v>
      </c>
      <c r="K34">
        <f t="shared" si="8"/>
        <v>0.9821075281494485</v>
      </c>
      <c r="L34">
        <f t="shared" si="11"/>
        <v>0</v>
      </c>
      <c r="M34">
        <f t="shared" si="12"/>
        <v>2.24</v>
      </c>
    </row>
    <row r="35" spans="1:13" ht="12.75">
      <c r="A35">
        <v>29</v>
      </c>
      <c r="B35">
        <f t="shared" si="0"/>
        <v>2.9000000000000004</v>
      </c>
      <c r="C35">
        <f t="shared" si="3"/>
        <v>0.055033207938442436</v>
      </c>
      <c r="D35">
        <f t="shared" si="4"/>
        <v>0.3687915099230531</v>
      </c>
      <c r="E35">
        <f t="shared" si="5"/>
        <v>0.1492257995579261</v>
      </c>
      <c r="F35">
        <f t="shared" si="6"/>
        <v>-5.242136935801101</v>
      </c>
      <c r="G35">
        <f t="shared" si="7"/>
        <v>1</v>
      </c>
      <c r="H35">
        <f t="shared" si="1"/>
        <v>0.0982735856043615</v>
      </c>
      <c r="I35">
        <v>0</v>
      </c>
      <c r="J35">
        <f t="shared" si="2"/>
        <v>0.8</v>
      </c>
      <c r="K35">
        <f t="shared" si="8"/>
        <v>0.9975238083806979</v>
      </c>
      <c r="L35">
        <f t="shared" si="11"/>
        <v>0</v>
      </c>
      <c r="M35">
        <f t="shared" si="12"/>
        <v>2.3200000000000003</v>
      </c>
    </row>
    <row r="36" spans="1:13" ht="12.75">
      <c r="A36">
        <v>30</v>
      </c>
      <c r="B36">
        <f t="shared" si="0"/>
        <v>3</v>
      </c>
      <c r="C36">
        <f t="shared" si="3"/>
        <v>0.050802053842070975</v>
      </c>
      <c r="D36">
        <f t="shared" si="4"/>
        <v>0.3635025673025888</v>
      </c>
      <c r="E36">
        <f t="shared" si="5"/>
        <v>0.13975707027065384</v>
      </c>
      <c r="F36">
        <f t="shared" si="6"/>
        <v>-5.322136935801091</v>
      </c>
      <c r="G36">
        <f t="shared" si="7"/>
        <v>1</v>
      </c>
      <c r="H36">
        <f t="shared" si="1"/>
        <v>0.09071795328941247</v>
      </c>
      <c r="I36">
        <v>0</v>
      </c>
      <c r="J36">
        <f t="shared" si="2"/>
        <v>0.8</v>
      </c>
      <c r="K36">
        <f t="shared" si="8"/>
        <v>1.0119689193028607</v>
      </c>
      <c r="L36">
        <f t="shared" si="11"/>
        <v>0</v>
      </c>
      <c r="M36">
        <f t="shared" si="12"/>
        <v>2.4000000000000004</v>
      </c>
    </row>
    <row r="37" spans="1:13" ht="12.75">
      <c r="A37">
        <v>31</v>
      </c>
      <c r="B37">
        <f t="shared" si="0"/>
        <v>3.1</v>
      </c>
      <c r="C37">
        <f t="shared" si="3"/>
        <v>0.04689620633162971</v>
      </c>
      <c r="D37">
        <f t="shared" si="4"/>
        <v>0.35862025791453717</v>
      </c>
      <c r="E37">
        <f t="shared" si="5"/>
        <v>0.13076842508658715</v>
      </c>
      <c r="F37">
        <f t="shared" si="6"/>
        <v>-5.402136935801105</v>
      </c>
      <c r="G37">
        <f t="shared" si="7"/>
        <v>1</v>
      </c>
      <c r="H37">
        <f t="shared" si="1"/>
        <v>0.08374322559219592</v>
      </c>
      <c r="I37">
        <v>0</v>
      </c>
      <c r="J37">
        <f t="shared" si="2"/>
        <v>0.8</v>
      </c>
      <c r="K37">
        <f t="shared" si="8"/>
        <v>1.0254912277320276</v>
      </c>
      <c r="L37">
        <f t="shared" si="11"/>
        <v>0</v>
      </c>
      <c r="M37">
        <f t="shared" si="12"/>
        <v>2.4800000000000004</v>
      </c>
    </row>
    <row r="38" spans="1:13" ht="12.75">
      <c r="A38">
        <v>32</v>
      </c>
      <c r="B38">
        <f aca="true" t="shared" si="13" ref="B38:B69">A38*$B$4</f>
        <v>3.2</v>
      </c>
      <c r="C38">
        <f t="shared" si="3"/>
        <v>0.043290654648247835</v>
      </c>
      <c r="D38">
        <f t="shared" si="4"/>
        <v>0.35411331831030984</v>
      </c>
      <c r="E38">
        <f t="shared" si="5"/>
        <v>0.12225085137947903</v>
      </c>
      <c r="F38">
        <f t="shared" si="6"/>
        <v>-5.482136935801102</v>
      </c>
      <c r="G38">
        <f t="shared" si="7"/>
        <v>1</v>
      </c>
      <c r="H38">
        <f aca="true" t="shared" si="14" ref="H38:H69">EXP(-$B38*lambda)</f>
        <v>0.07730474044329971</v>
      </c>
      <c r="I38">
        <v>0</v>
      </c>
      <c r="J38">
        <f aca="true" t="shared" si="15" ref="J38:J69">lambda</f>
        <v>0.8</v>
      </c>
      <c r="K38">
        <f t="shared" si="8"/>
        <v>1.0381383088508538</v>
      </c>
      <c r="L38">
        <f t="shared" si="11"/>
        <v>0</v>
      </c>
      <c r="M38">
        <f t="shared" si="12"/>
        <v>2.5600000000000005</v>
      </c>
    </row>
    <row r="39" spans="1:13" ht="12.75">
      <c r="A39">
        <v>33</v>
      </c>
      <c r="B39">
        <f t="shared" si="13"/>
        <v>3.3000000000000003</v>
      </c>
      <c r="C39">
        <f t="shared" si="3"/>
        <v>0.03996231095157617</v>
      </c>
      <c r="D39">
        <f t="shared" si="4"/>
        <v>0.3499528886894703</v>
      </c>
      <c r="E39">
        <f t="shared" si="5"/>
        <v>0.11419340214972941</v>
      </c>
      <c r="F39">
        <f t="shared" si="6"/>
        <v>-5.5621369358010915</v>
      </c>
      <c r="G39">
        <f t="shared" si="7"/>
        <v>1</v>
      </c>
      <c r="H39">
        <f t="shared" si="14"/>
        <v>0.07136126955638603</v>
      </c>
      <c r="I39">
        <v>0</v>
      </c>
      <c r="J39">
        <f t="shared" si="15"/>
        <v>0.8</v>
      </c>
      <c r="K39">
        <f t="shared" si="8"/>
        <v>1.0499567373029453</v>
      </c>
      <c r="L39">
        <f t="shared" si="11"/>
        <v>0</v>
      </c>
      <c r="M39">
        <f t="shared" si="12"/>
        <v>2.6400000000000006</v>
      </c>
    </row>
    <row r="40" spans="1:13" ht="12.75">
      <c r="A40">
        <v>34</v>
      </c>
      <c r="B40">
        <f t="shared" si="13"/>
        <v>3.4000000000000004</v>
      </c>
      <c r="C40">
        <f t="shared" si="3"/>
        <v>0.03688986247878563</v>
      </c>
      <c r="D40">
        <f t="shared" si="4"/>
        <v>0.3461123280984821</v>
      </c>
      <c r="E40">
        <f t="shared" si="5"/>
        <v>0.10658349756408869</v>
      </c>
      <c r="F40">
        <f t="shared" si="6"/>
        <v>-5.642136935801112</v>
      </c>
      <c r="G40">
        <f t="shared" si="7"/>
        <v>1</v>
      </c>
      <c r="H40">
        <f t="shared" si="14"/>
        <v>0.06587475442640292</v>
      </c>
      <c r="I40">
        <v>0</v>
      </c>
      <c r="J40">
        <f t="shared" si="15"/>
        <v>0.8</v>
      </c>
      <c r="K40">
        <f t="shared" si="8"/>
        <v>1.060991908927595</v>
      </c>
      <c r="L40">
        <f t="shared" si="11"/>
        <v>0</v>
      </c>
      <c r="M40">
        <f t="shared" si="12"/>
        <v>2.7200000000000006</v>
      </c>
    </row>
    <row r="41" spans="1:13" ht="12.75">
      <c r="A41">
        <v>35</v>
      </c>
      <c r="B41">
        <f t="shared" si="13"/>
        <v>3.5</v>
      </c>
      <c r="C41">
        <f t="shared" si="3"/>
        <v>0.03405363507012205</v>
      </c>
      <c r="D41">
        <f t="shared" si="4"/>
        <v>0.34256704383765263</v>
      </c>
      <c r="E41">
        <f t="shared" si="5"/>
        <v>0.09940721293161099</v>
      </c>
      <c r="F41">
        <f t="shared" si="6"/>
        <v>-5.722136935801092</v>
      </c>
      <c r="G41">
        <f t="shared" si="7"/>
        <v>1</v>
      </c>
      <c r="H41">
        <f t="shared" si="14"/>
        <v>0.06081006262521795</v>
      </c>
      <c r="I41">
        <v>0</v>
      </c>
      <c r="J41">
        <f t="shared" si="15"/>
        <v>0.8</v>
      </c>
      <c r="K41">
        <f t="shared" si="8"/>
        <v>1.0712878920049789</v>
      </c>
      <c r="L41">
        <f t="shared" si="11"/>
        <v>0</v>
      </c>
      <c r="M41">
        <f t="shared" si="12"/>
        <v>2.8000000000000003</v>
      </c>
    </row>
    <row r="42" spans="1:13" ht="12.75">
      <c r="A42">
        <v>36</v>
      </c>
      <c r="B42">
        <f t="shared" si="13"/>
        <v>3.6</v>
      </c>
      <c r="C42">
        <f t="shared" si="3"/>
        <v>0.031435467187114874</v>
      </c>
      <c r="D42">
        <f t="shared" si="4"/>
        <v>0.33929433398389364</v>
      </c>
      <c r="E42">
        <f t="shared" si="5"/>
        <v>0.09264954948704543</v>
      </c>
      <c r="F42">
        <f t="shared" si="6"/>
        <v>-5.802136935801106</v>
      </c>
      <c r="G42">
        <f t="shared" si="7"/>
        <v>1</v>
      </c>
      <c r="H42">
        <f t="shared" si="14"/>
        <v>0.056134762834133704</v>
      </c>
      <c r="I42">
        <v>0</v>
      </c>
      <c r="J42">
        <f t="shared" si="15"/>
        <v>0.8</v>
      </c>
      <c r="K42">
        <f t="shared" si="8"/>
        <v>1.0808873064652083</v>
      </c>
      <c r="L42">
        <f t="shared" si="11"/>
        <v>0</v>
      </c>
      <c r="M42">
        <f t="shared" si="12"/>
        <v>2.8800000000000003</v>
      </c>
    </row>
    <row r="43" spans="1:13" ht="12.75">
      <c r="A43">
        <v>37</v>
      </c>
      <c r="B43">
        <f t="shared" si="13"/>
        <v>3.7</v>
      </c>
      <c r="C43">
        <f t="shared" si="3"/>
        <v>0.02901859361672645</v>
      </c>
      <c r="D43">
        <f t="shared" si="4"/>
        <v>0.33627324202090814</v>
      </c>
      <c r="E43">
        <f t="shared" si="5"/>
        <v>0.08629468536459463</v>
      </c>
      <c r="F43">
        <f t="shared" si="6"/>
        <v>-5.882136935801101</v>
      </c>
      <c r="G43">
        <f t="shared" si="7"/>
        <v>1</v>
      </c>
      <c r="H43">
        <f t="shared" si="14"/>
        <v>0.05181891717272581</v>
      </c>
      <c r="I43">
        <v>0</v>
      </c>
      <c r="J43">
        <f t="shared" si="15"/>
        <v>0.8</v>
      </c>
      <c r="K43">
        <f t="shared" si="8"/>
        <v>1.0898312292030805</v>
      </c>
      <c r="L43">
        <f t="shared" si="11"/>
        <v>0</v>
      </c>
      <c r="M43">
        <f t="shared" si="12"/>
        <v>2.9600000000000004</v>
      </c>
    </row>
    <row r="44" spans="1:13" ht="12.75">
      <c r="A44">
        <v>38</v>
      </c>
      <c r="B44">
        <f t="shared" si="13"/>
        <v>3.8000000000000003</v>
      </c>
      <c r="C44">
        <f t="shared" si="3"/>
        <v>0.02678753811675107</v>
      </c>
      <c r="D44">
        <f t="shared" si="4"/>
        <v>0.3334844226459389</v>
      </c>
      <c r="E44">
        <f t="shared" si="5"/>
        <v>0.08032620505693441</v>
      </c>
      <c r="F44">
        <f t="shared" si="6"/>
        <v>-5.962136935801092</v>
      </c>
      <c r="G44">
        <f t="shared" si="7"/>
        <v>1</v>
      </c>
      <c r="H44">
        <f t="shared" si="14"/>
        <v>0.04783488949419835</v>
      </c>
      <c r="I44">
        <v>0</v>
      </c>
      <c r="J44">
        <f t="shared" si="15"/>
        <v>0.8</v>
      </c>
      <c r="K44">
        <f t="shared" si="8"/>
        <v>1.0981591234251737</v>
      </c>
      <c r="L44">
        <f t="shared" si="11"/>
        <v>0</v>
      </c>
      <c r="M44">
        <f t="shared" si="12"/>
        <v>3.0400000000000005</v>
      </c>
    </row>
    <row r="45" spans="1:13" ht="12.75">
      <c r="A45">
        <v>39</v>
      </c>
      <c r="B45">
        <f t="shared" si="13"/>
        <v>3.9000000000000004</v>
      </c>
      <c r="C45">
        <f t="shared" si="3"/>
        <v>0.02472801431502799</v>
      </c>
      <c r="D45">
        <f t="shared" si="4"/>
        <v>0.33091001789378505</v>
      </c>
      <c r="E45">
        <f t="shared" si="5"/>
        <v>0.07472730645152346</v>
      </c>
      <c r="F45">
        <f t="shared" si="6"/>
        <v>-6.042136935801109</v>
      </c>
      <c r="G45">
        <f t="shared" si="7"/>
        <v>1</v>
      </c>
      <c r="H45">
        <f t="shared" si="14"/>
        <v>0.04415716841969284</v>
      </c>
      <c r="I45">
        <v>0</v>
      </c>
      <c r="J45">
        <f t="shared" si="15"/>
        <v>0.8</v>
      </c>
      <c r="K45">
        <f t="shared" si="8"/>
        <v>1.1059087898262725</v>
      </c>
      <c r="L45">
        <f t="shared" si="11"/>
        <v>0</v>
      </c>
      <c r="M45">
        <f t="shared" si="12"/>
        <v>3.1200000000000006</v>
      </c>
    </row>
    <row r="46" spans="1:13" ht="12.75">
      <c r="A46">
        <v>40</v>
      </c>
      <c r="B46">
        <f t="shared" si="13"/>
        <v>4</v>
      </c>
      <c r="C46">
        <f t="shared" si="3"/>
        <v>0.022826834227885076</v>
      </c>
      <c r="D46">
        <f t="shared" si="4"/>
        <v>0.3285335427848564</v>
      </c>
      <c r="E46">
        <f t="shared" si="5"/>
        <v>0.0694809852120137</v>
      </c>
      <c r="F46">
        <f t="shared" si="6"/>
        <v>-6.122136935801082</v>
      </c>
      <c r="G46">
        <f t="shared" si="7"/>
        <v>1</v>
      </c>
      <c r="H46">
        <f t="shared" si="14"/>
        <v>0.04076220397836621</v>
      </c>
      <c r="I46">
        <v>0</v>
      </c>
      <c r="J46">
        <f t="shared" si="15"/>
        <v>0.8</v>
      </c>
      <c r="K46">
        <f t="shared" si="8"/>
        <v>1.1131163373361204</v>
      </c>
      <c r="L46">
        <f t="shared" si="11"/>
        <v>0</v>
      </c>
      <c r="M46">
        <f t="shared" si="12"/>
        <v>3.2</v>
      </c>
    </row>
    <row r="47" spans="1:13" ht="12.75">
      <c r="A47">
        <v>41</v>
      </c>
      <c r="B47">
        <f t="shared" si="13"/>
        <v>4.1000000000000005</v>
      </c>
      <c r="C47">
        <f t="shared" si="3"/>
        <v>0.02107182381201866</v>
      </c>
      <c r="D47">
        <f t="shared" si="4"/>
        <v>0.3263397797650234</v>
      </c>
      <c r="E47">
        <f t="shared" si="5"/>
        <v>0.06457019682734096</v>
      </c>
      <c r="F47">
        <f t="shared" si="6"/>
        <v>-6.202136935801097</v>
      </c>
      <c r="G47">
        <f t="shared" si="7"/>
        <v>1</v>
      </c>
      <c r="H47">
        <f t="shared" si="14"/>
        <v>0.037628256807176186</v>
      </c>
      <c r="I47">
        <v>0</v>
      </c>
      <c r="J47">
        <f t="shared" si="15"/>
        <v>0.8</v>
      </c>
      <c r="K47">
        <f t="shared" si="8"/>
        <v>1.119816171183008</v>
      </c>
      <c r="L47">
        <f t="shared" si="11"/>
        <v>0</v>
      </c>
      <c r="M47">
        <f t="shared" si="12"/>
        <v>3.2800000000000007</v>
      </c>
    </row>
    <row r="48" spans="1:13" ht="12.75">
      <c r="A48">
        <v>42</v>
      </c>
      <c r="B48">
        <f t="shared" si="13"/>
        <v>4.2</v>
      </c>
      <c r="C48">
        <f t="shared" si="3"/>
        <v>0.019451745009053587</v>
      </c>
      <c r="D48">
        <f t="shared" si="4"/>
        <v>0.324314681261317</v>
      </c>
      <c r="E48">
        <f t="shared" si="5"/>
        <v>0.05997799709036396</v>
      </c>
      <c r="F48">
        <f t="shared" si="6"/>
        <v>-6.282136935801117</v>
      </c>
      <c r="G48">
        <f t="shared" si="7"/>
        <v>1</v>
      </c>
      <c r="H48">
        <f t="shared" si="14"/>
        <v>0.03473525894473855</v>
      </c>
      <c r="I48">
        <v>0</v>
      </c>
      <c r="J48">
        <f t="shared" si="15"/>
        <v>0.8</v>
      </c>
      <c r="K48">
        <f t="shared" si="8"/>
        <v>1.1260409960758577</v>
      </c>
      <c r="L48">
        <f t="shared" si="11"/>
        <v>0</v>
      </c>
      <c r="M48">
        <f t="shared" si="12"/>
        <v>3.3600000000000003</v>
      </c>
    </row>
    <row r="49" spans="1:13" ht="12.75">
      <c r="A49">
        <v>43</v>
      </c>
      <c r="B49">
        <f t="shared" si="13"/>
        <v>4.3</v>
      </c>
      <c r="C49">
        <f t="shared" si="3"/>
        <v>0.017956223783602027</v>
      </c>
      <c r="D49">
        <f t="shared" si="4"/>
        <v>0.3224452797295026</v>
      </c>
      <c r="E49">
        <f t="shared" si="5"/>
        <v>0.055687662100885445</v>
      </c>
      <c r="F49">
        <f t="shared" si="6"/>
        <v>-6.362136935801071</v>
      </c>
      <c r="G49">
        <f t="shared" si="7"/>
        <v>1</v>
      </c>
      <c r="H49">
        <f t="shared" si="14"/>
        <v>0.03206468532786077</v>
      </c>
      <c r="I49">
        <v>0</v>
      </c>
      <c r="J49">
        <f t="shared" si="15"/>
        <v>0.8</v>
      </c>
      <c r="K49">
        <f t="shared" si="8"/>
        <v>1.1318218324001412</v>
      </c>
      <c r="L49">
        <f t="shared" si="11"/>
        <v>0</v>
      </c>
      <c r="M49">
        <f t="shared" si="12"/>
        <v>3.44</v>
      </c>
    </row>
    <row r="50" spans="1:13" ht="12.75">
      <c r="A50">
        <v>44</v>
      </c>
      <c r="B50">
        <f t="shared" si="13"/>
        <v>4.4</v>
      </c>
      <c r="C50">
        <f t="shared" si="3"/>
        <v>0.01657568369401951</v>
      </c>
      <c r="D50">
        <f t="shared" si="4"/>
        <v>0.3207196046175244</v>
      </c>
      <c r="E50">
        <f t="shared" si="5"/>
        <v>0.05168278912599345</v>
      </c>
      <c r="F50">
        <f t="shared" si="6"/>
        <v>-6.442136935801099</v>
      </c>
      <c r="G50">
        <f t="shared" si="7"/>
        <v>1</v>
      </c>
      <c r="H50">
        <f t="shared" si="14"/>
        <v>0.029599435167891985</v>
      </c>
      <c r="I50">
        <v>0</v>
      </c>
      <c r="J50">
        <f t="shared" si="15"/>
        <v>0.8</v>
      </c>
      <c r="K50">
        <f t="shared" si="8"/>
        <v>1.1371880434450896</v>
      </c>
      <c r="L50">
        <f t="shared" si="11"/>
        <v>0</v>
      </c>
      <c r="M50">
        <f t="shared" si="12"/>
        <v>3.5200000000000005</v>
      </c>
    </row>
    <row r="51" spans="1:13" ht="12.75">
      <c r="A51">
        <v>45</v>
      </c>
      <c r="B51">
        <f t="shared" si="13"/>
        <v>4.5</v>
      </c>
      <c r="C51">
        <f t="shared" si="3"/>
        <v>0.015301284570483832</v>
      </c>
      <c r="D51">
        <f t="shared" si="4"/>
        <v>0.3191266057131048</v>
      </c>
      <c r="E51">
        <f t="shared" si="5"/>
        <v>0.04794737980649506</v>
      </c>
      <c r="F51">
        <f t="shared" si="6"/>
        <v>-6.522136935801116</v>
      </c>
      <c r="G51">
        <f t="shared" si="7"/>
        <v>1</v>
      </c>
      <c r="H51">
        <f t="shared" si="14"/>
        <v>0.02732372244729256</v>
      </c>
      <c r="I51">
        <v>0</v>
      </c>
      <c r="J51">
        <f t="shared" si="15"/>
        <v>0.8</v>
      </c>
      <c r="K51">
        <f t="shared" si="8"/>
        <v>1.1421673718213818</v>
      </c>
      <c r="L51">
        <f t="shared" si="11"/>
        <v>0</v>
      </c>
      <c r="M51">
        <f t="shared" si="12"/>
        <v>3.6</v>
      </c>
    </row>
    <row r="52" spans="1:13" ht="12.75">
      <c r="A52">
        <v>46</v>
      </c>
      <c r="B52">
        <f t="shared" si="13"/>
        <v>4.6000000000000005</v>
      </c>
      <c r="C52">
        <f t="shared" si="3"/>
        <v>0.01412486590772723</v>
      </c>
      <c r="D52">
        <f t="shared" si="4"/>
        <v>0.3176560823846591</v>
      </c>
      <c r="E52">
        <f t="shared" si="5"/>
        <v>0.04446590728466838</v>
      </c>
      <c r="F52">
        <f t="shared" si="6"/>
        <v>-6.602136935801101</v>
      </c>
      <c r="G52">
        <f t="shared" si="7"/>
        <v>1</v>
      </c>
      <c r="H52">
        <f t="shared" si="14"/>
        <v>0.0252229748352272</v>
      </c>
      <c r="I52">
        <v>0</v>
      </c>
      <c r="J52">
        <f t="shared" si="15"/>
        <v>0.8</v>
      </c>
      <c r="K52">
        <f t="shared" si="8"/>
        <v>1.146785983382213</v>
      </c>
      <c r="L52">
        <f t="shared" si="11"/>
        <v>0</v>
      </c>
      <c r="M52">
        <f t="shared" si="12"/>
        <v>3.6800000000000006</v>
      </c>
    </row>
    <row r="53" spans="1:13" ht="12.75">
      <c r="A53">
        <v>47</v>
      </c>
      <c r="B53">
        <f t="shared" si="13"/>
        <v>4.7</v>
      </c>
      <c r="C53">
        <f t="shared" si="3"/>
        <v>0.013038894609942318</v>
      </c>
      <c r="D53">
        <f t="shared" si="4"/>
        <v>0.31629861826242794</v>
      </c>
      <c r="E53">
        <f t="shared" si="5"/>
        <v>0.04122336885810912</v>
      </c>
      <c r="F53">
        <f t="shared" si="6"/>
        <v>-6.68213693580108</v>
      </c>
      <c r="G53">
        <f t="shared" si="7"/>
        <v>1</v>
      </c>
      <c r="H53">
        <f t="shared" si="14"/>
        <v>0.023283740374897</v>
      </c>
      <c r="I53">
        <v>0</v>
      </c>
      <c r="J53">
        <f t="shared" si="15"/>
        <v>0.8</v>
      </c>
      <c r="K53">
        <f t="shared" si="8"/>
        <v>1.1510685171200756</v>
      </c>
      <c r="L53">
        <f t="shared" si="11"/>
        <v>0</v>
      </c>
      <c r="M53">
        <f t="shared" si="12"/>
        <v>3.7600000000000002</v>
      </c>
    </row>
    <row r="54" spans="1:13" ht="12.75">
      <c r="A54">
        <v>48</v>
      </c>
      <c r="B54">
        <f t="shared" si="13"/>
        <v>4.800000000000001</v>
      </c>
      <c r="C54">
        <f t="shared" si="3"/>
        <v>0.012036416753250343</v>
      </c>
      <c r="D54">
        <f t="shared" si="4"/>
        <v>0.31504552094156296</v>
      </c>
      <c r="E54">
        <f t="shared" si="5"/>
        <v>0.0382053257487287</v>
      </c>
      <c r="F54">
        <f t="shared" si="6"/>
        <v>-6.7621369358011</v>
      </c>
      <c r="G54">
        <f t="shared" si="7"/>
        <v>1</v>
      </c>
      <c r="H54">
        <f t="shared" si="14"/>
        <v>0.021493601345089902</v>
      </c>
      <c r="I54">
        <v>0</v>
      </c>
      <c r="J54">
        <f t="shared" si="15"/>
        <v>0.8</v>
      </c>
      <c r="K54">
        <f t="shared" si="8"/>
        <v>1.1550381396716052</v>
      </c>
      <c r="L54">
        <f t="shared" si="11"/>
        <v>0</v>
      </c>
      <c r="M54">
        <f t="shared" si="12"/>
        <v>3.8400000000000007</v>
      </c>
    </row>
    <row r="55" spans="1:13" ht="12.75">
      <c r="A55">
        <v>49</v>
      </c>
      <c r="B55">
        <f t="shared" si="13"/>
        <v>4.9</v>
      </c>
      <c r="C55">
        <f t="shared" si="3"/>
        <v>0.011111013056847356</v>
      </c>
      <c r="D55">
        <f t="shared" si="4"/>
        <v>0.3138887663210592</v>
      </c>
      <c r="E55">
        <f t="shared" si="5"/>
        <v>0.03539793152547079</v>
      </c>
      <c r="F55">
        <f t="shared" si="6"/>
        <v>-6.842136935801107</v>
      </c>
      <c r="G55">
        <f t="shared" si="7"/>
        <v>1</v>
      </c>
      <c r="H55">
        <f t="shared" si="14"/>
        <v>0.01984109474437028</v>
      </c>
      <c r="I55">
        <v>0</v>
      </c>
      <c r="J55">
        <f t="shared" si="15"/>
        <v>0.8</v>
      </c>
      <c r="K55">
        <f t="shared" si="8"/>
        <v>1.1587166032194727</v>
      </c>
      <c r="L55">
        <f t="shared" si="11"/>
        <v>0</v>
      </c>
      <c r="M55">
        <f t="shared" si="12"/>
        <v>3.9200000000000004</v>
      </c>
    </row>
    <row r="56" spans="1:13" ht="12.75">
      <c r="A56">
        <v>50</v>
      </c>
      <c r="B56">
        <f t="shared" si="13"/>
        <v>5</v>
      </c>
      <c r="C56">
        <f t="shared" si="3"/>
        <v>0.010256757777691139</v>
      </c>
      <c r="D56">
        <f t="shared" si="4"/>
        <v>0.31282094722211395</v>
      </c>
      <c r="E56">
        <f t="shared" si="5"/>
        <v>0.032787950643242816</v>
      </c>
      <c r="F56">
        <f t="shared" si="6"/>
        <v>-6.922136935801101</v>
      </c>
      <c r="G56">
        <f t="shared" si="7"/>
        <v>1</v>
      </c>
      <c r="H56">
        <f t="shared" si="14"/>
        <v>0.01831563888873418</v>
      </c>
      <c r="I56">
        <v>0</v>
      </c>
      <c r="J56">
        <f t="shared" si="15"/>
        <v>0.8</v>
      </c>
      <c r="K56">
        <f t="shared" si="8"/>
        <v>1.1621243057305437</v>
      </c>
      <c r="L56">
        <f t="shared" si="11"/>
        <v>0</v>
      </c>
      <c r="M56">
        <f t="shared" si="12"/>
        <v>4</v>
      </c>
    </row>
    <row r="57" spans="1:13" ht="12.75">
      <c r="A57">
        <v>51</v>
      </c>
      <c r="B57">
        <f t="shared" si="13"/>
        <v>5.1000000000000005</v>
      </c>
      <c r="C57">
        <f t="shared" si="3"/>
        <v>0.009468180765514946</v>
      </c>
      <c r="D57">
        <f t="shared" si="4"/>
        <v>0.3118352259568937</v>
      </c>
      <c r="E57">
        <f t="shared" si="5"/>
        <v>0.03036276846677922</v>
      </c>
      <c r="F57">
        <f t="shared" si="6"/>
        <v>-7.002136935801131</v>
      </c>
      <c r="G57">
        <f t="shared" si="7"/>
        <v>1</v>
      </c>
      <c r="H57">
        <f t="shared" si="14"/>
        <v>0.01690746565270526</v>
      </c>
      <c r="I57">
        <v>0</v>
      </c>
      <c r="J57">
        <f t="shared" si="15"/>
        <v>0.8</v>
      </c>
      <c r="K57">
        <f t="shared" si="8"/>
        <v>1.1652803526111952</v>
      </c>
      <c r="L57">
        <f t="shared" si="11"/>
        <v>0</v>
      </c>
      <c r="M57">
        <f t="shared" si="12"/>
        <v>4.080000000000001</v>
      </c>
    </row>
    <row r="58" spans="1:13" ht="12.75">
      <c r="A58">
        <v>52</v>
      </c>
      <c r="B58">
        <f t="shared" si="13"/>
        <v>5.2</v>
      </c>
      <c r="C58">
        <f t="shared" si="3"/>
        <v>0.008740232435190384</v>
      </c>
      <c r="D58">
        <f t="shared" si="4"/>
        <v>0.31092529054398804</v>
      </c>
      <c r="E58">
        <f t="shared" si="5"/>
        <v>0.028110394043207827</v>
      </c>
      <c r="F58">
        <f t="shared" si="6"/>
        <v>-7.082136935801043</v>
      </c>
      <c r="G58">
        <f t="shared" si="7"/>
        <v>1</v>
      </c>
      <c r="H58">
        <f t="shared" si="14"/>
        <v>0.01560755791998283</v>
      </c>
      <c r="I58">
        <v>0</v>
      </c>
      <c r="J58">
        <f t="shared" si="15"/>
        <v>0.8</v>
      </c>
      <c r="K58">
        <f t="shared" si="8"/>
        <v>1.1682026189923773</v>
      </c>
      <c r="L58">
        <f t="shared" si="11"/>
        <v>0</v>
      </c>
      <c r="M58">
        <f t="shared" si="12"/>
        <v>4.16</v>
      </c>
    </row>
    <row r="59" spans="1:13" ht="12.75">
      <c r="A59">
        <v>53</v>
      </c>
      <c r="B59">
        <f t="shared" si="13"/>
        <v>5.300000000000001</v>
      </c>
      <c r="C59">
        <f t="shared" si="3"/>
        <v>0.008068251432142909</v>
      </c>
      <c r="D59">
        <f t="shared" si="4"/>
        <v>0.31008531429017866</v>
      </c>
      <c r="E59">
        <f t="shared" si="5"/>
        <v>0.02601945677631356</v>
      </c>
      <c r="F59">
        <f t="shared" si="6"/>
        <v>-7.162136935801131</v>
      </c>
      <c r="G59">
        <f t="shared" si="7"/>
        <v>1</v>
      </c>
      <c r="H59">
        <f t="shared" si="14"/>
        <v>0.014407591843112338</v>
      </c>
      <c r="I59">
        <v>0</v>
      </c>
      <c r="J59">
        <f t="shared" si="15"/>
        <v>0.8</v>
      </c>
      <c r="K59">
        <f t="shared" si="8"/>
        <v>1.1709078119778786</v>
      </c>
      <c r="L59">
        <f t="shared" si="11"/>
        <v>0</v>
      </c>
      <c r="M59">
        <f t="shared" si="12"/>
        <v>4.240000000000001</v>
      </c>
    </row>
    <row r="60" spans="1:13" ht="12.75">
      <c r="A60">
        <v>54</v>
      </c>
      <c r="B60">
        <f t="shared" si="13"/>
        <v>5.4</v>
      </c>
      <c r="C60">
        <f t="shared" si="3"/>
        <v>0.007447934783768509</v>
      </c>
      <c r="D60">
        <f t="shared" si="4"/>
        <v>0.3093099184797107</v>
      </c>
      <c r="E60">
        <f t="shared" si="5"/>
        <v>0.02407919804310142</v>
      </c>
      <c r="F60">
        <f t="shared" si="6"/>
        <v>-7.24213693580112</v>
      </c>
      <c r="G60">
        <f t="shared" si="7"/>
        <v>1</v>
      </c>
      <c r="H60">
        <f t="shared" si="14"/>
        <v>0.013299883542443767</v>
      </c>
      <c r="I60">
        <v>0</v>
      </c>
      <c r="J60">
        <f t="shared" si="15"/>
        <v>0.8</v>
      </c>
      <c r="K60">
        <f t="shared" si="8"/>
        <v>1.1734115322989256</v>
      </c>
      <c r="L60">
        <f t="shared" si="11"/>
        <v>0</v>
      </c>
      <c r="M60">
        <f t="shared" si="12"/>
        <v>4.32</v>
      </c>
    </row>
    <row r="61" spans="1:13" ht="12.75">
      <c r="A61">
        <v>55</v>
      </c>
      <c r="B61">
        <f t="shared" si="13"/>
        <v>5.5</v>
      </c>
      <c r="C61">
        <f t="shared" si="3"/>
        <v>0.006875310345718324</v>
      </c>
      <c r="D61">
        <f t="shared" si="4"/>
        <v>0.30859413793214796</v>
      </c>
      <c r="E61">
        <f t="shared" si="5"/>
        <v>0.02227945868249134</v>
      </c>
      <c r="F61">
        <f t="shared" si="6"/>
        <v>-7.322136935801117</v>
      </c>
      <c r="G61">
        <f t="shared" si="7"/>
        <v>1</v>
      </c>
      <c r="H61">
        <f t="shared" si="14"/>
        <v>0.012277339903068436</v>
      </c>
      <c r="I61">
        <v>0</v>
      </c>
      <c r="J61">
        <f t="shared" si="15"/>
        <v>0.8</v>
      </c>
      <c r="K61">
        <f t="shared" si="8"/>
        <v>1.1757283349167504</v>
      </c>
      <c r="L61">
        <f t="shared" si="11"/>
        <v>0</v>
      </c>
      <c r="M61">
        <f t="shared" si="12"/>
        <v>4.4</v>
      </c>
    </row>
    <row r="62" spans="1:13" ht="12.75">
      <c r="A62">
        <v>56</v>
      </c>
      <c r="B62">
        <f t="shared" si="13"/>
        <v>5.6000000000000005</v>
      </c>
      <c r="C62">
        <f t="shared" si="3"/>
        <v>0.0063467113666137364</v>
      </c>
      <c r="D62">
        <f t="shared" si="4"/>
        <v>0.30793338920826724</v>
      </c>
      <c r="E62">
        <f t="shared" si="5"/>
        <v>0.020610663179241047</v>
      </c>
      <c r="F62">
        <f t="shared" si="6"/>
        <v>-7.402136935801042</v>
      </c>
      <c r="G62">
        <f t="shared" si="7"/>
        <v>1</v>
      </c>
      <c r="H62">
        <f t="shared" si="14"/>
        <v>0.011333413154667387</v>
      </c>
      <c r="I62">
        <v>0</v>
      </c>
      <c r="J62">
        <f t="shared" si="15"/>
        <v>0.8</v>
      </c>
      <c r="K62">
        <f t="shared" si="8"/>
        <v>1.17787178820236</v>
      </c>
      <c r="L62">
        <f t="shared" si="11"/>
        <v>0</v>
      </c>
      <c r="M62">
        <f t="shared" si="12"/>
        <v>4.48</v>
      </c>
    </row>
    <row r="63" spans="1:13" ht="12.75">
      <c r="A63">
        <v>57</v>
      </c>
      <c r="B63">
        <f t="shared" si="13"/>
        <v>5.7</v>
      </c>
      <c r="C63">
        <f t="shared" si="3"/>
        <v>0.005858753008319005</v>
      </c>
      <c r="D63">
        <f t="shared" si="4"/>
        <v>0.3073234412603988</v>
      </c>
      <c r="E63">
        <f t="shared" si="5"/>
        <v>0.019063801265178513</v>
      </c>
      <c r="F63">
        <f t="shared" si="6"/>
        <v>-7.482136935801134</v>
      </c>
      <c r="G63">
        <f t="shared" si="7"/>
        <v>1</v>
      </c>
      <c r="H63">
        <f t="shared" si="14"/>
        <v>0.010462058943426795</v>
      </c>
      <c r="I63">
        <v>0</v>
      </c>
      <c r="J63">
        <f t="shared" si="15"/>
        <v>0.8</v>
      </c>
      <c r="K63">
        <f t="shared" si="8"/>
        <v>1.179854531399949</v>
      </c>
      <c r="L63">
        <f t="shared" si="11"/>
        <v>0</v>
      </c>
      <c r="M63">
        <f t="shared" si="12"/>
        <v>4.5600000000000005</v>
      </c>
    </row>
    <row r="64" spans="1:13" ht="12.75">
      <c r="A64">
        <v>58</v>
      </c>
      <c r="B64">
        <f t="shared" si="13"/>
        <v>5.800000000000001</v>
      </c>
      <c r="C64">
        <f t="shared" si="3"/>
        <v>0.00540831067142115</v>
      </c>
      <c r="D64">
        <f t="shared" si="4"/>
        <v>0.3067603883392765</v>
      </c>
      <c r="E64">
        <f t="shared" si="5"/>
        <v>0.017630407565658597</v>
      </c>
      <c r="F64">
        <f t="shared" si="6"/>
        <v>-7.562136935801129</v>
      </c>
      <c r="G64">
        <f t="shared" si="7"/>
        <v>1</v>
      </c>
      <c r="H64">
        <f t="shared" si="14"/>
        <v>0.009657697627537768</v>
      </c>
      <c r="I64">
        <v>0</v>
      </c>
      <c r="J64">
        <f t="shared" si="15"/>
        <v>0.8</v>
      </c>
      <c r="K64">
        <f t="shared" si="8"/>
        <v>1.1816883301478378</v>
      </c>
      <c r="L64">
        <f t="shared" si="11"/>
        <v>0</v>
      </c>
      <c r="M64">
        <f t="shared" si="12"/>
        <v>4.640000000000001</v>
      </c>
    </row>
    <row r="65" spans="1:13" ht="12.75">
      <c r="A65">
        <v>59</v>
      </c>
      <c r="B65">
        <f t="shared" si="13"/>
        <v>5.9</v>
      </c>
      <c r="C65">
        <f t="shared" si="3"/>
        <v>0.004992499987126145</v>
      </c>
      <c r="D65">
        <f t="shared" si="4"/>
        <v>0.30624062498390775</v>
      </c>
      <c r="E65">
        <f t="shared" si="5"/>
        <v>0.0163025398324879</v>
      </c>
      <c r="F65">
        <f t="shared" si="6"/>
        <v>-7.642136935801044</v>
      </c>
      <c r="G65">
        <f t="shared" si="7"/>
        <v>1</v>
      </c>
      <c r="H65">
        <f t="shared" si="14"/>
        <v>0.008915178548439545</v>
      </c>
      <c r="I65">
        <v>0</v>
      </c>
      <c r="J65">
        <f t="shared" si="15"/>
        <v>0.8</v>
      </c>
      <c r="K65">
        <f t="shared" si="8"/>
        <v>1.1833841298892103</v>
      </c>
      <c r="L65">
        <f t="shared" si="11"/>
        <v>0</v>
      </c>
      <c r="M65">
        <f t="shared" si="12"/>
        <v>4.720000000000001</v>
      </c>
    </row>
    <row r="66" spans="1:13" ht="12.75">
      <c r="A66">
        <v>60</v>
      </c>
      <c r="B66">
        <f t="shared" si="13"/>
        <v>6</v>
      </c>
      <c r="C66">
        <f t="shared" si="3"/>
        <v>0.004608658347451213</v>
      </c>
      <c r="D66">
        <f t="shared" si="4"/>
        <v>0.30576082293431406</v>
      </c>
      <c r="E66">
        <f t="shared" si="5"/>
        <v>0.015072756225676697</v>
      </c>
      <c r="F66">
        <f t="shared" si="6"/>
        <v>-7.722136935801122</v>
      </c>
      <c r="G66">
        <f t="shared" si="7"/>
        <v>1</v>
      </c>
      <c r="H66">
        <f t="shared" si="14"/>
        <v>0.008229747049020023</v>
      </c>
      <c r="I66">
        <v>0</v>
      </c>
      <c r="J66">
        <f t="shared" si="15"/>
        <v>0.8</v>
      </c>
      <c r="K66">
        <f t="shared" si="8"/>
        <v>1.18495210705504</v>
      </c>
      <c r="L66">
        <f t="shared" si="11"/>
        <v>0</v>
      </c>
      <c r="M66">
        <f t="shared" si="12"/>
        <v>4.800000000000001</v>
      </c>
    </row>
    <row r="67" spans="1:13" ht="12.75">
      <c r="A67">
        <v>61</v>
      </c>
      <c r="B67">
        <f t="shared" si="13"/>
        <v>6.1000000000000005</v>
      </c>
      <c r="C67">
        <f t="shared" si="3"/>
        <v>0.0042543278554434336</v>
      </c>
      <c r="D67">
        <f t="shared" si="4"/>
        <v>0.30531790981930435</v>
      </c>
      <c r="E67">
        <f t="shared" si="5"/>
        <v>0.013934092035286314</v>
      </c>
      <c r="F67">
        <f t="shared" si="6"/>
        <v>-7.802136935801074</v>
      </c>
      <c r="G67">
        <f t="shared" si="7"/>
        <v>1</v>
      </c>
      <c r="H67">
        <f t="shared" si="14"/>
        <v>0.007597014027577561</v>
      </c>
      <c r="I67">
        <v>0</v>
      </c>
      <c r="J67">
        <f t="shared" si="15"/>
        <v>0.8</v>
      </c>
      <c r="K67">
        <f t="shared" si="8"/>
        <v>1.1864017179442106</v>
      </c>
      <c r="L67">
        <f t="shared" si="11"/>
        <v>0</v>
      </c>
      <c r="M67">
        <f t="shared" si="12"/>
        <v>4.880000000000001</v>
      </c>
    </row>
    <row r="68" spans="1:13" ht="12.75">
      <c r="A68">
        <v>62</v>
      </c>
      <c r="B68">
        <f t="shared" si="13"/>
        <v>6.2</v>
      </c>
      <c r="C68">
        <f t="shared" si="3"/>
        <v>0.003927239586247833</v>
      </c>
      <c r="D68">
        <f t="shared" si="4"/>
        <v>0.30490904948280984</v>
      </c>
      <c r="E68">
        <f t="shared" si="5"/>
        <v>0.01288003617114435</v>
      </c>
      <c r="F68">
        <f t="shared" si="6"/>
        <v>-7.882136935801127</v>
      </c>
      <c r="G68">
        <f t="shared" si="7"/>
        <v>1</v>
      </c>
      <c r="H68">
        <f t="shared" si="14"/>
        <v>0.007012927832585418</v>
      </c>
      <c r="I68">
        <v>0</v>
      </c>
      <c r="J68">
        <f t="shared" si="15"/>
        <v>0.8</v>
      </c>
      <c r="K68">
        <f t="shared" si="8"/>
        <v>1.1877417452617312</v>
      </c>
      <c r="L68">
        <f t="shared" si="11"/>
        <v>0</v>
      </c>
      <c r="M68">
        <f t="shared" si="12"/>
        <v>4.960000000000001</v>
      </c>
    </row>
    <row r="69" spans="1:13" ht="12.75">
      <c r="A69">
        <v>63</v>
      </c>
      <c r="B69">
        <f t="shared" si="13"/>
        <v>6.300000000000001</v>
      </c>
      <c r="C69">
        <f t="shared" si="3"/>
        <v>0.003625299058242063</v>
      </c>
      <c r="D69">
        <f t="shared" si="4"/>
        <v>0.30453162382280263</v>
      </c>
      <c r="E69">
        <f t="shared" si="5"/>
        <v>0.011904507691954877</v>
      </c>
      <c r="F69">
        <f t="shared" si="6"/>
        <v>-7.962136935801134</v>
      </c>
      <c r="G69">
        <f t="shared" si="7"/>
        <v>1</v>
      </c>
      <c r="H69">
        <f t="shared" si="14"/>
        <v>0.006473748318289399</v>
      </c>
      <c r="I69">
        <v>0</v>
      </c>
      <c r="J69">
        <f t="shared" si="15"/>
        <v>0.8</v>
      </c>
      <c r="K69">
        <f t="shared" si="8"/>
        <v>1.188980342305842</v>
      </c>
      <c r="L69">
        <f t="shared" si="11"/>
        <v>0</v>
      </c>
      <c r="M69">
        <f t="shared" si="12"/>
        <v>5.040000000000001</v>
      </c>
    </row>
    <row r="70" spans="1:13" ht="12.75">
      <c r="A70">
        <v>64</v>
      </c>
      <c r="B70">
        <f aca="true" t="shared" si="16" ref="B70:B101">A70*$B$4</f>
        <v>6.4</v>
      </c>
      <c r="C70">
        <f t="shared" si="3"/>
        <v>0.003346572821203325</v>
      </c>
      <c r="D70">
        <f t="shared" si="4"/>
        <v>0.3041832160265042</v>
      </c>
      <c r="E70">
        <f t="shared" si="5"/>
        <v>0.011001832595890925</v>
      </c>
      <c r="F70">
        <f t="shared" si="6"/>
        <v>-8.042136935801055</v>
      </c>
      <c r="G70">
        <f t="shared" si="7"/>
        <v>1</v>
      </c>
      <c r="H70">
        <f aca="true" t="shared" si="17" ref="H70:H101">EXP(-$B70*lambda)</f>
        <v>0.0059760228950059375</v>
      </c>
      <c r="I70">
        <v>0</v>
      </c>
      <c r="J70">
        <f aca="true" t="shared" si="18" ref="J70:J101">lambda</f>
        <v>0.8</v>
      </c>
      <c r="K70">
        <f t="shared" si="8"/>
        <v>1.1901250748194478</v>
      </c>
      <c r="L70">
        <f t="shared" si="11"/>
        <v>0</v>
      </c>
      <c r="M70">
        <f t="shared" si="12"/>
        <v>5.120000000000001</v>
      </c>
    </row>
    <row r="71" spans="1:13" ht="12.75">
      <c r="A71">
        <v>65</v>
      </c>
      <c r="B71">
        <f t="shared" si="16"/>
        <v>6.5</v>
      </c>
      <c r="C71">
        <f aca="true" t="shared" si="19" ref="C71:C127">weight*lambda*EXP(-lambda*B71)</f>
        <v>0.0030892760756260317</v>
      </c>
      <c r="D71">
        <f aca="true" t="shared" si="20" ref="D71:D127">(1-weight)+weight*EXP(-lambda*B71)</f>
        <v>0.3038615950945326</v>
      </c>
      <c r="E71">
        <f aca="true" t="shared" si="21" ref="E71:E127">C71/D71</f>
        <v>0.010166721051618732</v>
      </c>
      <c r="F71">
        <f aca="true" t="shared" si="22" ref="F71:F126">LN(D71-D72)</f>
        <v>-8.122136935801025</v>
      </c>
      <c r="G71">
        <f aca="true" t="shared" si="23" ref="G71:G127">EXP(-G$2*$B71)</f>
        <v>1</v>
      </c>
      <c r="H71">
        <f t="shared" si="17"/>
        <v>0.0055165644207607716</v>
      </c>
      <c r="I71">
        <v>0</v>
      </c>
      <c r="J71">
        <f t="shared" si="18"/>
        <v>0.8</v>
      </c>
      <c r="K71">
        <f aca="true" t="shared" si="24" ref="K71:K127">-LN(D71)</f>
        <v>1.1911829605413013</v>
      </c>
      <c r="L71">
        <f t="shared" si="11"/>
        <v>0</v>
      </c>
      <c r="M71">
        <f t="shared" si="12"/>
        <v>5.2</v>
      </c>
    </row>
    <row r="72" spans="1:13" ht="12.75">
      <c r="A72">
        <v>66</v>
      </c>
      <c r="B72">
        <f t="shared" si="16"/>
        <v>6.6000000000000005</v>
      </c>
      <c r="C72">
        <f t="shared" si="19"/>
        <v>0.0028517612439115437</v>
      </c>
      <c r="D72">
        <f t="shared" si="20"/>
        <v>0.30356470155488946</v>
      </c>
      <c r="E72">
        <f t="shared" si="21"/>
        <v>0.009394245211332315</v>
      </c>
      <c r="F72">
        <f t="shared" si="22"/>
        <v>-8.202136935801153</v>
      </c>
      <c r="G72">
        <f t="shared" si="23"/>
        <v>1</v>
      </c>
      <c r="H72">
        <f t="shared" si="17"/>
        <v>0.005092430792699186</v>
      </c>
      <c r="I72">
        <v>0</v>
      </c>
      <c r="J72">
        <f t="shared" si="18"/>
        <v>0.8</v>
      </c>
      <c r="K72">
        <f t="shared" si="24"/>
        <v>1.1921605065083538</v>
      </c>
      <c r="L72">
        <f t="shared" si="11"/>
        <v>0</v>
      </c>
      <c r="M72">
        <f t="shared" si="12"/>
        <v>5.280000000000001</v>
      </c>
    </row>
    <row r="73" spans="1:13" ht="12.75">
      <c r="A73">
        <v>67</v>
      </c>
      <c r="B73">
        <f t="shared" si="16"/>
        <v>6.7</v>
      </c>
      <c r="C73">
        <f t="shared" si="19"/>
        <v>0.0026325074202466344</v>
      </c>
      <c r="D73">
        <f t="shared" si="20"/>
        <v>0.30329063427530834</v>
      </c>
      <c r="E73">
        <f t="shared" si="21"/>
        <v>0.00867981771523155</v>
      </c>
      <c r="F73">
        <f t="shared" si="22"/>
        <v>-8.282136935800994</v>
      </c>
      <c r="G73">
        <f t="shared" si="23"/>
        <v>1</v>
      </c>
      <c r="H73">
        <f t="shared" si="17"/>
        <v>0.004700906107583276</v>
      </c>
      <c r="I73">
        <v>0</v>
      </c>
      <c r="J73">
        <f t="shared" si="18"/>
        <v>0.8</v>
      </c>
      <c r="K73">
        <f t="shared" si="24"/>
        <v>1.193063744173189</v>
      </c>
      <c r="L73">
        <f t="shared" si="11"/>
        <v>0</v>
      </c>
      <c r="M73">
        <f t="shared" si="12"/>
        <v>5.36</v>
      </c>
    </row>
    <row r="74" spans="1:13" ht="12.75">
      <c r="A74">
        <v>68</v>
      </c>
      <c r="B74">
        <f t="shared" si="16"/>
        <v>6.800000000000001</v>
      </c>
      <c r="C74">
        <f t="shared" si="19"/>
        <v>0.0024301106316137787</v>
      </c>
      <c r="D74">
        <f t="shared" si="20"/>
        <v>0.30303763828951724</v>
      </c>
      <c r="E74">
        <f t="shared" si="21"/>
        <v>0.008019170969422916</v>
      </c>
      <c r="F74">
        <f t="shared" si="22"/>
        <v>-8.36213693580133</v>
      </c>
      <c r="G74">
        <f t="shared" si="23"/>
        <v>1</v>
      </c>
      <c r="H74">
        <f t="shared" si="17"/>
        <v>0.004339483270738891</v>
      </c>
      <c r="I74">
        <v>0</v>
      </c>
      <c r="J74">
        <f t="shared" si="18"/>
        <v>0.8</v>
      </c>
      <c r="K74">
        <f t="shared" si="24"/>
        <v>1.1938982624099967</v>
      </c>
      <c r="L74">
        <f t="shared" si="11"/>
        <v>0</v>
      </c>
      <c r="M74">
        <f t="shared" si="12"/>
        <v>5.440000000000001</v>
      </c>
    </row>
    <row r="75" spans="1:13" ht="12.75">
      <c r="A75">
        <v>69</v>
      </c>
      <c r="B75">
        <f t="shared" si="16"/>
        <v>6.9</v>
      </c>
      <c r="C75">
        <f t="shared" si="19"/>
        <v>0.002243274847570633</v>
      </c>
      <c r="D75">
        <f t="shared" si="20"/>
        <v>0.30280409355946336</v>
      </c>
      <c r="E75">
        <f t="shared" si="21"/>
        <v>0.007408337255949641</v>
      </c>
      <c r="F75">
        <f t="shared" si="22"/>
        <v>-8.442136935800903</v>
      </c>
      <c r="G75">
        <f t="shared" si="23"/>
        <v>1</v>
      </c>
      <c r="H75">
        <f t="shared" si="17"/>
        <v>0.004005847942090417</v>
      </c>
      <c r="I75">
        <v>0</v>
      </c>
      <c r="J75">
        <f t="shared" si="18"/>
        <v>0.8</v>
      </c>
      <c r="K75">
        <f t="shared" si="24"/>
        <v>1.1946692384895397</v>
      </c>
      <c r="L75">
        <f t="shared" si="11"/>
        <v>0</v>
      </c>
      <c r="M75">
        <f t="shared" si="12"/>
        <v>5.5200000000000005</v>
      </c>
    </row>
    <row r="76" spans="1:13" ht="12.75">
      <c r="A76">
        <v>70</v>
      </c>
      <c r="B76">
        <f t="shared" si="16"/>
        <v>7</v>
      </c>
      <c r="C76">
        <f t="shared" si="19"/>
        <v>0.00207080368123044</v>
      </c>
      <c r="D76">
        <f t="shared" si="20"/>
        <v>0.3025885046015381</v>
      </c>
      <c r="E76">
        <f t="shared" si="21"/>
        <v>0.006843629714081062</v>
      </c>
      <c r="F76">
        <f t="shared" si="22"/>
        <v>-8.522136935801306</v>
      </c>
      <c r="G76">
        <f t="shared" si="23"/>
        <v>1</v>
      </c>
      <c r="H76">
        <f t="shared" si="17"/>
        <v>0.003697863716482929</v>
      </c>
      <c r="I76">
        <v>0</v>
      </c>
      <c r="J76">
        <f t="shared" si="18"/>
        <v>0.8</v>
      </c>
      <c r="K76">
        <f t="shared" si="24"/>
        <v>1.1953814671084348</v>
      </c>
      <c r="L76">
        <f t="shared" si="11"/>
        <v>0</v>
      </c>
      <c r="M76">
        <f t="shared" si="12"/>
        <v>5.6000000000000005</v>
      </c>
    </row>
    <row r="77" spans="1:13" ht="12.75">
      <c r="A77">
        <v>71</v>
      </c>
      <c r="B77">
        <f t="shared" si="16"/>
        <v>7.1000000000000005</v>
      </c>
      <c r="C77">
        <f t="shared" si="19"/>
        <v>0.001911592728301439</v>
      </c>
      <c r="D77">
        <f t="shared" si="20"/>
        <v>0.30238949091037687</v>
      </c>
      <c r="E77">
        <f t="shared" si="21"/>
        <v>0.006321624215664303</v>
      </c>
      <c r="F77">
        <f t="shared" si="22"/>
        <v>-8.6021369358009</v>
      </c>
      <c r="G77">
        <f t="shared" si="23"/>
        <v>1</v>
      </c>
      <c r="H77">
        <f t="shared" si="17"/>
        <v>0.0034135584433954273</v>
      </c>
      <c r="I77">
        <v>0</v>
      </c>
      <c r="J77">
        <f t="shared" si="18"/>
        <v>0.8</v>
      </c>
      <c r="K77">
        <f t="shared" si="24"/>
        <v>1.1960393875611335</v>
      </c>
      <c r="L77">
        <f t="shared" si="11"/>
        <v>0</v>
      </c>
      <c r="M77">
        <f t="shared" si="12"/>
        <v>5.680000000000001</v>
      </c>
    </row>
    <row r="78" spans="1:13" ht="12.75">
      <c r="A78">
        <v>72</v>
      </c>
      <c r="B78">
        <f t="shared" si="16"/>
        <v>7.2</v>
      </c>
      <c r="C78">
        <f t="shared" si="19"/>
        <v>0.0017646224951288854</v>
      </c>
      <c r="D78">
        <f t="shared" si="20"/>
        <v>0.30220577811891114</v>
      </c>
      <c r="E78">
        <f t="shared" si="21"/>
        <v>0.005839142143849236</v>
      </c>
      <c r="F78">
        <f t="shared" si="22"/>
        <v>-8.682136935801143</v>
      </c>
      <c r="G78">
        <f t="shared" si="23"/>
        <v>1</v>
      </c>
      <c r="H78">
        <f t="shared" si="17"/>
        <v>0.0031511115984444384</v>
      </c>
      <c r="I78">
        <v>0</v>
      </c>
      <c r="J78">
        <f t="shared" si="18"/>
        <v>0.8</v>
      </c>
      <c r="K78">
        <f t="shared" si="24"/>
        <v>1.1966471091445816</v>
      </c>
      <c r="L78">
        <f t="shared" si="11"/>
        <v>0</v>
      </c>
      <c r="M78">
        <f t="shared" si="12"/>
        <v>5.760000000000001</v>
      </c>
    </row>
    <row r="79" spans="1:13" ht="12.75">
      <c r="A79">
        <v>73</v>
      </c>
      <c r="B79">
        <f t="shared" si="16"/>
        <v>7.300000000000001</v>
      </c>
      <c r="C79">
        <f t="shared" si="19"/>
        <v>0.0016289518704550455</v>
      </c>
      <c r="D79">
        <f t="shared" si="20"/>
        <v>0.30203618983806885</v>
      </c>
      <c r="E79">
        <f t="shared" si="21"/>
        <v>0.005393234073467746</v>
      </c>
      <c r="F79">
        <f t="shared" si="22"/>
        <v>-8.76213693580101</v>
      </c>
      <c r="G79">
        <f t="shared" si="23"/>
        <v>1</v>
      </c>
      <c r="H79">
        <f t="shared" si="17"/>
        <v>0.0029088426258125815</v>
      </c>
      <c r="I79">
        <v>0</v>
      </c>
      <c r="J79">
        <f t="shared" si="18"/>
        <v>0.8</v>
      </c>
      <c r="K79">
        <f t="shared" si="24"/>
        <v>1.1972084348858856</v>
      </c>
      <c r="L79">
        <f t="shared" si="11"/>
        <v>0</v>
      </c>
      <c r="M79">
        <f t="shared" si="12"/>
        <v>5.840000000000001</v>
      </c>
    </row>
    <row r="80" spans="1:13" ht="12.75">
      <c r="A80">
        <v>74</v>
      </c>
      <c r="B80">
        <f t="shared" si="16"/>
        <v>7.4</v>
      </c>
      <c r="C80">
        <f t="shared" si="19"/>
        <v>0.0015037120990941378</v>
      </c>
      <c r="D80">
        <f t="shared" si="20"/>
        <v>0.3018796401238677</v>
      </c>
      <c r="E80">
        <f t="shared" si="21"/>
        <v>0.004981164342441684</v>
      </c>
      <c r="F80">
        <f t="shared" si="22"/>
        <v>-8.842136935801403</v>
      </c>
      <c r="G80">
        <f t="shared" si="23"/>
        <v>1</v>
      </c>
      <c r="H80">
        <f t="shared" si="17"/>
        <v>0.002685200176953818</v>
      </c>
      <c r="I80">
        <v>0</v>
      </c>
      <c r="J80">
        <f t="shared" si="18"/>
        <v>0.8</v>
      </c>
      <c r="K80">
        <f t="shared" si="24"/>
        <v>1.1977268836826909</v>
      </c>
      <c r="L80">
        <f t="shared" si="11"/>
        <v>0</v>
      </c>
      <c r="M80">
        <f t="shared" si="12"/>
        <v>5.920000000000001</v>
      </c>
    </row>
    <row r="81" spans="1:13" ht="12.75">
      <c r="A81">
        <v>75</v>
      </c>
      <c r="B81">
        <f t="shared" si="16"/>
        <v>7.5</v>
      </c>
      <c r="C81">
        <f t="shared" si="19"/>
        <v>0.0013881012189331605</v>
      </c>
      <c r="D81">
        <f t="shared" si="20"/>
        <v>0.3017351265236665</v>
      </c>
      <c r="E81">
        <f t="shared" si="21"/>
        <v>0.004600396496508951</v>
      </c>
      <c r="F81">
        <f t="shared" si="22"/>
        <v>-8.922136935800992</v>
      </c>
      <c r="G81">
        <f t="shared" si="23"/>
        <v>1</v>
      </c>
      <c r="H81">
        <f t="shared" si="17"/>
        <v>0.0024787521766663585</v>
      </c>
      <c r="I81">
        <v>0</v>
      </c>
      <c r="J81">
        <f t="shared" si="18"/>
        <v>0.8</v>
      </c>
      <c r="K81">
        <f t="shared" si="24"/>
        <v>1.1982057109445383</v>
      </c>
      <c r="L81">
        <f t="shared" si="11"/>
        <v>0</v>
      </c>
      <c r="M81">
        <f t="shared" si="12"/>
        <v>6</v>
      </c>
    </row>
    <row r="82" spans="1:13" ht="12.75">
      <c r="A82">
        <v>76</v>
      </c>
      <c r="B82">
        <f t="shared" si="16"/>
        <v>7.6000000000000005</v>
      </c>
      <c r="C82">
        <f t="shared" si="19"/>
        <v>0.0012813789256364136</v>
      </c>
      <c r="D82">
        <f t="shared" si="20"/>
        <v>0.3016017236570456</v>
      </c>
      <c r="E82">
        <f t="shared" si="21"/>
        <v>0.004248579584026127</v>
      </c>
      <c r="F82">
        <f t="shared" si="22"/>
        <v>-9.002136935800939</v>
      </c>
      <c r="G82">
        <f t="shared" si="23"/>
        <v>1</v>
      </c>
      <c r="H82">
        <f t="shared" si="17"/>
        <v>0.002288176652922167</v>
      </c>
      <c r="I82">
        <v>0</v>
      </c>
      <c r="J82">
        <f t="shared" si="18"/>
        <v>0.8</v>
      </c>
      <c r="K82">
        <f t="shared" si="24"/>
        <v>1.1986479278214124</v>
      </c>
      <c r="L82">
        <f t="shared" si="11"/>
        <v>0</v>
      </c>
      <c r="M82">
        <f t="shared" si="12"/>
        <v>6.080000000000001</v>
      </c>
    </row>
    <row r="83" spans="1:13" ht="12.75">
      <c r="A83">
        <v>77</v>
      </c>
      <c r="B83">
        <f t="shared" si="16"/>
        <v>7.7</v>
      </c>
      <c r="C83">
        <f t="shared" si="19"/>
        <v>0.0011828618321703197</v>
      </c>
      <c r="D83">
        <f t="shared" si="20"/>
        <v>0.30147857729021293</v>
      </c>
      <c r="E83">
        <f t="shared" si="21"/>
        <v>0.003923535273392441</v>
      </c>
      <c r="F83">
        <f t="shared" si="22"/>
        <v>-9.082136935800964</v>
      </c>
      <c r="G83">
        <f t="shared" si="23"/>
        <v>1</v>
      </c>
      <c r="H83">
        <f t="shared" si="17"/>
        <v>0.002112253271732714</v>
      </c>
      <c r="I83">
        <v>0</v>
      </c>
      <c r="J83">
        <f t="shared" si="18"/>
        <v>0.8</v>
      </c>
      <c r="K83">
        <f t="shared" si="24"/>
        <v>1.1990563191031398</v>
      </c>
      <c r="L83">
        <f aca="true" t="shared" si="25" ref="L83:L127">-LN(G83)</f>
        <v>0</v>
      </c>
      <c r="M83">
        <f aca="true" t="shared" si="26" ref="M83:M127">-LN(H83)</f>
        <v>6.16</v>
      </c>
    </row>
    <row r="84" spans="1:13" ht="12.75">
      <c r="A84">
        <v>78</v>
      </c>
      <c r="B84">
        <f t="shared" si="16"/>
        <v>7.800000000000001</v>
      </c>
      <c r="C84">
        <f t="shared" si="19"/>
        <v>0.0010919190927932666</v>
      </c>
      <c r="D84">
        <f t="shared" si="20"/>
        <v>0.3013648988659916</v>
      </c>
      <c r="E84">
        <f t="shared" si="21"/>
        <v>0.003623245762535908</v>
      </c>
      <c r="F84">
        <f t="shared" si="22"/>
        <v>-9.162136935801074</v>
      </c>
      <c r="G84">
        <f t="shared" si="23"/>
        <v>1</v>
      </c>
      <c r="H84">
        <f t="shared" si="17"/>
        <v>0.0019498555228451189</v>
      </c>
      <c r="I84">
        <v>0</v>
      </c>
      <c r="J84">
        <f t="shared" si="18"/>
        <v>0.8</v>
      </c>
      <c r="K84">
        <f t="shared" si="24"/>
        <v>1.1994334598704035</v>
      </c>
      <c r="L84">
        <f t="shared" si="25"/>
        <v>0</v>
      </c>
      <c r="M84">
        <f t="shared" si="26"/>
        <v>6.240000000000001</v>
      </c>
    </row>
    <row r="85" spans="1:13" ht="12.75">
      <c r="A85">
        <v>79</v>
      </c>
      <c r="B85">
        <f t="shared" si="16"/>
        <v>7.9</v>
      </c>
      <c r="C85">
        <f t="shared" si="19"/>
        <v>0.0010079683634891309</v>
      </c>
      <c r="D85">
        <f t="shared" si="20"/>
        <v>0.30125996045436143</v>
      </c>
      <c r="E85">
        <f t="shared" si="21"/>
        <v>0.0033458424477282316</v>
      </c>
      <c r="F85">
        <f t="shared" si="22"/>
        <v>-9.242136935801138</v>
      </c>
      <c r="G85">
        <f t="shared" si="23"/>
        <v>1</v>
      </c>
      <c r="H85">
        <f t="shared" si="17"/>
        <v>0.0017999435062305911</v>
      </c>
      <c r="I85">
        <v>0</v>
      </c>
      <c r="J85">
        <f t="shared" si="18"/>
        <v>0.8</v>
      </c>
      <c r="K85">
        <f t="shared" si="24"/>
        <v>1.1997817309749483</v>
      </c>
      <c r="L85">
        <f t="shared" si="25"/>
        <v>0</v>
      </c>
      <c r="M85">
        <f t="shared" si="26"/>
        <v>6.32</v>
      </c>
    </row>
    <row r="86" spans="1:13" ht="12.75">
      <c r="A86">
        <v>80</v>
      </c>
      <c r="B86">
        <f t="shared" si="16"/>
        <v>8</v>
      </c>
      <c r="C86">
        <f t="shared" si="19"/>
        <v>0.0009304720729774029</v>
      </c>
      <c r="D86">
        <f t="shared" si="20"/>
        <v>0.3011630900912218</v>
      </c>
      <c r="E86">
        <f t="shared" si="21"/>
        <v>0.0030895953175920877</v>
      </c>
      <c r="F86">
        <f t="shared" si="22"/>
        <v>-9.322136935801295</v>
      </c>
      <c r="G86">
        <f t="shared" si="23"/>
        <v>1</v>
      </c>
      <c r="H86">
        <f t="shared" si="17"/>
        <v>0.001661557273173934</v>
      </c>
      <c r="I86">
        <v>0</v>
      </c>
      <c r="J86">
        <f t="shared" si="18"/>
        <v>0.8</v>
      </c>
      <c r="K86">
        <f t="shared" si="24"/>
        <v>1.2001033334232174</v>
      </c>
      <c r="L86">
        <f t="shared" si="25"/>
        <v>0</v>
      </c>
      <c r="M86">
        <f t="shared" si="26"/>
        <v>6.4</v>
      </c>
    </row>
    <row r="87" spans="1:13" ht="12.75">
      <c r="A87">
        <v>81</v>
      </c>
      <c r="B87">
        <f t="shared" si="16"/>
        <v>8.1</v>
      </c>
      <c r="C87">
        <f t="shared" si="19"/>
        <v>0.0008589339804216992</v>
      </c>
      <c r="D87">
        <f t="shared" si="20"/>
        <v>0.30107366747552716</v>
      </c>
      <c r="E87">
        <f t="shared" si="21"/>
        <v>0.002852903037398705</v>
      </c>
      <c r="F87">
        <f t="shared" si="22"/>
        <v>-9.402136935801312</v>
      </c>
      <c r="G87">
        <f t="shared" si="23"/>
        <v>1</v>
      </c>
      <c r="H87">
        <f t="shared" si="17"/>
        <v>0.001533810679324463</v>
      </c>
      <c r="I87">
        <v>0</v>
      </c>
      <c r="J87">
        <f t="shared" si="18"/>
        <v>0.8</v>
      </c>
      <c r="K87">
        <f t="shared" si="24"/>
        <v>1.2004003017341955</v>
      </c>
      <c r="L87">
        <f t="shared" si="25"/>
        <v>0</v>
      </c>
      <c r="M87">
        <f t="shared" si="26"/>
        <v>6.48</v>
      </c>
    </row>
    <row r="88" spans="1:13" ht="12.75">
      <c r="A88">
        <v>82</v>
      </c>
      <c r="B88">
        <f t="shared" si="16"/>
        <v>8.200000000000001</v>
      </c>
      <c r="C88">
        <f t="shared" si="19"/>
        <v>0.0007928959977942084</v>
      </c>
      <c r="D88">
        <f t="shared" si="20"/>
        <v>0.3009911199972428</v>
      </c>
      <c r="E88">
        <f t="shared" si="21"/>
        <v>0.0026342836885070615</v>
      </c>
      <c r="F88">
        <f t="shared" si="22"/>
        <v>-9.482136935800959</v>
      </c>
      <c r="G88">
        <f t="shared" si="23"/>
        <v>1</v>
      </c>
      <c r="H88">
        <f t="shared" si="17"/>
        <v>0.0014158857103468009</v>
      </c>
      <c r="I88">
        <v>0</v>
      </c>
      <c r="J88">
        <f t="shared" si="18"/>
        <v>0.8</v>
      </c>
      <c r="K88">
        <f t="shared" si="24"/>
        <v>1.2006745163387338</v>
      </c>
      <c r="L88">
        <f t="shared" si="25"/>
        <v>0</v>
      </c>
      <c r="M88">
        <f t="shared" si="26"/>
        <v>6.560000000000001</v>
      </c>
    </row>
    <row r="89" spans="1:13" ht="12.75">
      <c r="A89">
        <v>83</v>
      </c>
      <c r="B89">
        <f t="shared" si="16"/>
        <v>8.3</v>
      </c>
      <c r="C89">
        <f t="shared" si="19"/>
        <v>0.0007319352565483763</v>
      </c>
      <c r="D89">
        <f t="shared" si="20"/>
        <v>0.3009149190706855</v>
      </c>
      <c r="E89">
        <f t="shared" si="21"/>
        <v>0.0024323661279700235</v>
      </c>
      <c r="F89">
        <f t="shared" si="22"/>
        <v>-9.562136935800979</v>
      </c>
      <c r="G89">
        <f t="shared" si="23"/>
        <v>1</v>
      </c>
      <c r="H89">
        <f t="shared" si="17"/>
        <v>0.0013070272438363863</v>
      </c>
      <c r="I89">
        <v>0</v>
      </c>
      <c r="J89">
        <f t="shared" si="18"/>
        <v>0.8</v>
      </c>
      <c r="K89">
        <f t="shared" si="24"/>
        <v>1.200927715084114</v>
      </c>
      <c r="L89">
        <f t="shared" si="25"/>
        <v>0</v>
      </c>
      <c r="M89">
        <f t="shared" si="26"/>
        <v>6.640000000000001</v>
      </c>
    </row>
    <row r="90" spans="1:13" ht="12.75">
      <c r="A90">
        <v>84</v>
      </c>
      <c r="B90">
        <f t="shared" si="16"/>
        <v>8.4</v>
      </c>
      <c r="C90">
        <f t="shared" si="19"/>
        <v>0.0006756613998165021</v>
      </c>
      <c r="D90">
        <f t="shared" si="20"/>
        <v>0.30084457674977066</v>
      </c>
      <c r="E90">
        <f t="shared" si="21"/>
        <v>0.002245881933841499</v>
      </c>
      <c r="F90">
        <f t="shared" si="22"/>
        <v>-9.642136935800837</v>
      </c>
      <c r="G90">
        <f t="shared" si="23"/>
        <v>1</v>
      </c>
      <c r="H90">
        <f t="shared" si="17"/>
        <v>0.0012065382139580395</v>
      </c>
      <c r="I90">
        <v>0</v>
      </c>
      <c r="J90">
        <f t="shared" si="18"/>
        <v>0.8</v>
      </c>
      <c r="K90">
        <f t="shared" si="24"/>
        <v>1.2011615039041454</v>
      </c>
      <c r="L90">
        <f t="shared" si="25"/>
        <v>0</v>
      </c>
      <c r="M90">
        <f t="shared" si="26"/>
        <v>6.720000000000001</v>
      </c>
    </row>
    <row r="91" spans="1:13" ht="12.75">
      <c r="A91">
        <v>85</v>
      </c>
      <c r="B91">
        <f t="shared" si="16"/>
        <v>8.5</v>
      </c>
      <c r="C91">
        <f t="shared" si="19"/>
        <v>0.0006237140827930893</v>
      </c>
      <c r="D91">
        <f t="shared" si="20"/>
        <v>0.3007796426034914</v>
      </c>
      <c r="E91">
        <f t="shared" si="21"/>
        <v>0.002073657902490803</v>
      </c>
      <c r="F91">
        <f t="shared" si="22"/>
        <v>-9.722136935801606</v>
      </c>
      <c r="G91">
        <f t="shared" si="23"/>
        <v>1</v>
      </c>
      <c r="H91">
        <f t="shared" si="17"/>
        <v>0.0011137751478448024</v>
      </c>
      <c r="I91">
        <v>0</v>
      </c>
      <c r="J91">
        <f t="shared" si="18"/>
        <v>0.8</v>
      </c>
      <c r="K91">
        <f t="shared" si="24"/>
        <v>1.2013773667116674</v>
      </c>
      <c r="L91">
        <f t="shared" si="25"/>
        <v>0</v>
      </c>
      <c r="M91">
        <f t="shared" si="26"/>
        <v>6.800000000000001</v>
      </c>
    </row>
    <row r="92" spans="1:13" ht="12.75">
      <c r="A92">
        <v>86</v>
      </c>
      <c r="B92">
        <f t="shared" si="16"/>
        <v>8.6</v>
      </c>
      <c r="C92">
        <f t="shared" si="19"/>
        <v>0.0005757606652978486</v>
      </c>
      <c r="D92">
        <f t="shared" si="20"/>
        <v>0.30071970083162236</v>
      </c>
      <c r="E92">
        <f t="shared" si="21"/>
        <v>0.0019146090652046306</v>
      </c>
      <c r="F92">
        <f t="shared" si="22"/>
        <v>-9.80213693580051</v>
      </c>
      <c r="G92">
        <f t="shared" si="23"/>
        <v>1</v>
      </c>
      <c r="H92">
        <f t="shared" si="17"/>
        <v>0.0010281440451747298</v>
      </c>
      <c r="I92">
        <v>0</v>
      </c>
      <c r="J92">
        <f t="shared" si="18"/>
        <v>0.8</v>
      </c>
      <c r="K92">
        <f t="shared" si="24"/>
        <v>1.201576674567018</v>
      </c>
      <c r="L92">
        <f t="shared" si="25"/>
        <v>0</v>
      </c>
      <c r="M92">
        <f t="shared" si="26"/>
        <v>6.88</v>
      </c>
    </row>
    <row r="93" spans="1:13" ht="12.75">
      <c r="A93">
        <v>87</v>
      </c>
      <c r="B93">
        <f t="shared" si="16"/>
        <v>8.700000000000001</v>
      </c>
      <c r="C93">
        <f t="shared" si="19"/>
        <v>0.0005314940817428882</v>
      </c>
      <c r="D93">
        <f t="shared" si="20"/>
        <v>0.30066436760217863</v>
      </c>
      <c r="E93">
        <f t="shared" si="21"/>
        <v>0.0017677321924829143</v>
      </c>
      <c r="F93">
        <f t="shared" si="22"/>
        <v>-9.882136935801944</v>
      </c>
      <c r="G93">
        <f t="shared" si="23"/>
        <v>1</v>
      </c>
      <c r="H93">
        <f t="shared" si="17"/>
        <v>0.0009490965745408719</v>
      </c>
      <c r="I93">
        <v>0</v>
      </c>
      <c r="J93">
        <f t="shared" si="18"/>
        <v>0.8</v>
      </c>
      <c r="K93">
        <f t="shared" si="24"/>
        <v>1.201760694172805</v>
      </c>
      <c r="L93">
        <f t="shared" si="25"/>
        <v>0</v>
      </c>
      <c r="M93">
        <f t="shared" si="26"/>
        <v>6.960000000000001</v>
      </c>
    </row>
    <row r="94" spans="1:13" ht="12.75">
      <c r="A94">
        <v>88</v>
      </c>
      <c r="B94">
        <f t="shared" si="16"/>
        <v>8.8</v>
      </c>
      <c r="C94">
        <f t="shared" si="19"/>
        <v>0.0004906308748646148</v>
      </c>
      <c r="D94">
        <f t="shared" si="20"/>
        <v>0.30061328859358083</v>
      </c>
      <c r="E94">
        <f t="shared" si="21"/>
        <v>0.0016320997556695887</v>
      </c>
      <c r="F94">
        <f t="shared" si="22"/>
        <v>-9.962136935800586</v>
      </c>
      <c r="G94">
        <f t="shared" si="23"/>
        <v>1</v>
      </c>
      <c r="H94">
        <f t="shared" si="17"/>
        <v>0.0008761265622582409</v>
      </c>
      <c r="I94">
        <v>0</v>
      </c>
      <c r="J94">
        <f t="shared" si="18"/>
        <v>0.8</v>
      </c>
      <c r="K94">
        <f t="shared" si="24"/>
        <v>1.2019305957422193</v>
      </c>
      <c r="L94">
        <f t="shared" si="25"/>
        <v>0</v>
      </c>
      <c r="M94">
        <f t="shared" si="26"/>
        <v>7.040000000000001</v>
      </c>
    </row>
    <row r="95" spans="1:13" ht="12.75">
      <c r="A95">
        <v>89</v>
      </c>
      <c r="B95">
        <f t="shared" si="16"/>
        <v>8.9</v>
      </c>
      <c r="C95">
        <f t="shared" si="19"/>
        <v>0.0004529093806295019</v>
      </c>
      <c r="D95">
        <f t="shared" si="20"/>
        <v>0.3005661367257869</v>
      </c>
      <c r="E95">
        <f t="shared" si="21"/>
        <v>0.0015068543168677085</v>
      </c>
      <c r="F95">
        <f t="shared" si="22"/>
        <v>-10.042136935801441</v>
      </c>
      <c r="G95">
        <f t="shared" si="23"/>
        <v>1</v>
      </c>
      <c r="H95">
        <f t="shared" si="17"/>
        <v>0.0008087667511241107</v>
      </c>
      <c r="I95">
        <v>0</v>
      </c>
      <c r="J95">
        <f t="shared" si="18"/>
        <v>0.8</v>
      </c>
      <c r="K95">
        <f t="shared" si="24"/>
        <v>1.2020874602851652</v>
      </c>
      <c r="L95">
        <f t="shared" si="25"/>
        <v>0</v>
      </c>
      <c r="M95">
        <f t="shared" si="26"/>
        <v>7.120000000000001</v>
      </c>
    </row>
    <row r="96" spans="1:13" ht="12.75">
      <c r="A96">
        <v>90</v>
      </c>
      <c r="B96">
        <f t="shared" si="16"/>
        <v>9</v>
      </c>
      <c r="C96">
        <f t="shared" si="19"/>
        <v>0.0004180880526909403</v>
      </c>
      <c r="D96">
        <f t="shared" si="20"/>
        <v>0.3005226100658637</v>
      </c>
      <c r="E96">
        <f t="shared" si="21"/>
        <v>0.00139120331944179</v>
      </c>
      <c r="F96">
        <f t="shared" si="22"/>
        <v>-10.122136935801251</v>
      </c>
      <c r="G96">
        <f t="shared" si="23"/>
        <v>1</v>
      </c>
      <c r="H96">
        <f t="shared" si="17"/>
        <v>0.0007465858083766792</v>
      </c>
      <c r="I96">
        <v>0</v>
      </c>
      <c r="J96">
        <f t="shared" si="18"/>
        <v>0.8</v>
      </c>
      <c r="K96">
        <f t="shared" si="24"/>
        <v>1.2022322863536337</v>
      </c>
      <c r="L96">
        <f t="shared" si="25"/>
        <v>0</v>
      </c>
      <c r="M96">
        <f t="shared" si="26"/>
        <v>7.2</v>
      </c>
    </row>
    <row r="97" spans="1:13" ht="12.75">
      <c r="A97">
        <v>91</v>
      </c>
      <c r="B97">
        <f t="shared" si="16"/>
        <v>9.1</v>
      </c>
      <c r="C97">
        <f t="shared" si="19"/>
        <v>0.0003859439156679641</v>
      </c>
      <c r="D97">
        <f t="shared" si="20"/>
        <v>0.300482429894585</v>
      </c>
      <c r="E97">
        <f t="shared" si="21"/>
        <v>0.0012844142527846324</v>
      </c>
      <c r="F97">
        <f t="shared" si="22"/>
        <v>-10.202136935801306</v>
      </c>
      <c r="G97">
        <f t="shared" si="23"/>
        <v>1</v>
      </c>
      <c r="H97">
        <f t="shared" si="17"/>
        <v>0.0006891855636927931</v>
      </c>
      <c r="I97">
        <v>0</v>
      </c>
      <c r="J97">
        <f t="shared" si="18"/>
        <v>0.8</v>
      </c>
      <c r="K97">
        <f t="shared" si="24"/>
        <v>1.2023659962850552</v>
      </c>
      <c r="L97">
        <f t="shared" si="25"/>
        <v>0</v>
      </c>
      <c r="M97">
        <f t="shared" si="26"/>
        <v>7.28</v>
      </c>
    </row>
    <row r="98" spans="1:13" ht="12.75">
      <c r="A98">
        <v>92</v>
      </c>
      <c r="B98">
        <f t="shared" si="16"/>
        <v>9.200000000000001</v>
      </c>
      <c r="C98">
        <f t="shared" si="19"/>
        <v>0.00035627113734156257</v>
      </c>
      <c r="D98">
        <f t="shared" si="20"/>
        <v>0.300445338921677</v>
      </c>
      <c r="E98">
        <f t="shared" si="21"/>
        <v>0.0011858101664024776</v>
      </c>
      <c r="F98">
        <f t="shared" si="22"/>
        <v>-10.282136935799958</v>
      </c>
      <c r="G98">
        <f t="shared" si="23"/>
        <v>1</v>
      </c>
      <c r="H98">
        <f t="shared" si="17"/>
        <v>0.0006361984595385046</v>
      </c>
      <c r="I98">
        <v>0</v>
      </c>
      <c r="J98">
        <f t="shared" si="18"/>
        <v>0.8</v>
      </c>
      <c r="K98">
        <f t="shared" si="24"/>
        <v>1.2024894419797956</v>
      </c>
      <c r="L98">
        <f t="shared" si="25"/>
        <v>0</v>
      </c>
      <c r="M98">
        <f t="shared" si="26"/>
        <v>7.360000000000001</v>
      </c>
    </row>
    <row r="99" spans="1:13" ht="12.75">
      <c r="A99">
        <v>93</v>
      </c>
      <c r="B99">
        <f t="shared" si="16"/>
        <v>9.3</v>
      </c>
      <c r="C99">
        <f t="shared" si="19"/>
        <v>0.00032887971062575455</v>
      </c>
      <c r="D99">
        <f t="shared" si="20"/>
        <v>0.3004110996382822</v>
      </c>
      <c r="E99">
        <f t="shared" si="21"/>
        <v>0.0010947655097356612</v>
      </c>
      <c r="F99">
        <f t="shared" si="22"/>
        <v>-10.362136935802482</v>
      </c>
      <c r="G99">
        <f t="shared" si="23"/>
        <v>1</v>
      </c>
      <c r="H99">
        <f t="shared" si="17"/>
        <v>0.0005872851975459903</v>
      </c>
      <c r="I99">
        <v>0</v>
      </c>
      <c r="J99">
        <f t="shared" si="18"/>
        <v>0.8</v>
      </c>
      <c r="K99">
        <f t="shared" si="24"/>
        <v>1.202603410246538</v>
      </c>
      <c r="L99">
        <f t="shared" si="25"/>
        <v>0</v>
      </c>
      <c r="M99">
        <f t="shared" si="26"/>
        <v>7.440000000000001</v>
      </c>
    </row>
    <row r="100" spans="1:13" ht="12.75">
      <c r="A100">
        <v>94</v>
      </c>
      <c r="B100">
        <f t="shared" si="16"/>
        <v>9.4</v>
      </c>
      <c r="C100">
        <f t="shared" si="19"/>
        <v>0.00030359423687354077</v>
      </c>
      <c r="D100">
        <f t="shared" si="20"/>
        <v>0.300379492796092</v>
      </c>
      <c r="E100">
        <f t="shared" si="21"/>
        <v>0.0010107022754700203</v>
      </c>
      <c r="F100">
        <f t="shared" si="22"/>
        <v>-10.442136935799356</v>
      </c>
      <c r="G100">
        <f t="shared" si="23"/>
        <v>1</v>
      </c>
      <c r="H100">
        <f t="shared" si="17"/>
        <v>0.0005421325658456086</v>
      </c>
      <c r="I100">
        <v>0</v>
      </c>
      <c r="J100">
        <f t="shared" si="18"/>
        <v>0.8</v>
      </c>
      <c r="K100">
        <f t="shared" si="24"/>
        <v>1.202708627747003</v>
      </c>
      <c r="L100">
        <f t="shared" si="25"/>
        <v>0</v>
      </c>
      <c r="M100">
        <f t="shared" si="26"/>
        <v>7.5200000000000005</v>
      </c>
    </row>
    <row r="101" spans="1:13" ht="12.75">
      <c r="A101">
        <v>95</v>
      </c>
      <c r="B101">
        <f t="shared" si="16"/>
        <v>9.5</v>
      </c>
      <c r="C101">
        <f t="shared" si="19"/>
        <v>0.0002802528027267418</v>
      </c>
      <c r="D101">
        <f t="shared" si="20"/>
        <v>0.30035031600340845</v>
      </c>
      <c r="E101">
        <f t="shared" si="21"/>
        <v>0.0009330864253978724</v>
      </c>
      <c r="F101">
        <f t="shared" si="22"/>
        <v>-10.522136935801665</v>
      </c>
      <c r="G101">
        <f t="shared" si="23"/>
        <v>1</v>
      </c>
      <c r="H101">
        <f t="shared" si="17"/>
        <v>0.0005004514334406104</v>
      </c>
      <c r="I101">
        <v>0</v>
      </c>
      <c r="J101">
        <f t="shared" si="18"/>
        <v>0.8</v>
      </c>
      <c r="K101">
        <f t="shared" si="24"/>
        <v>1.2028057655692954</v>
      </c>
      <c r="L101">
        <f t="shared" si="25"/>
        <v>0</v>
      </c>
      <c r="M101">
        <f t="shared" si="26"/>
        <v>7.6000000000000005</v>
      </c>
    </row>
    <row r="102" spans="1:13" ht="12.75">
      <c r="A102">
        <v>96</v>
      </c>
      <c r="B102">
        <f aca="true" t="shared" si="27" ref="B102:B127">A102*$B$4</f>
        <v>9.600000000000001</v>
      </c>
      <c r="C102">
        <f t="shared" si="19"/>
        <v>0.00025870594331772425</v>
      </c>
      <c r="D102">
        <f t="shared" si="20"/>
        <v>0.3003233824291472</v>
      </c>
      <c r="E102">
        <f t="shared" si="21"/>
        <v>0.0008614245791493062</v>
      </c>
      <c r="F102">
        <f t="shared" si="22"/>
        <v>-10.602136935802195</v>
      </c>
      <c r="G102">
        <f t="shared" si="23"/>
        <v>1</v>
      </c>
      <c r="H102">
        <f aca="true" t="shared" si="28" ref="H102:H127">EXP(-$B102*lambda)</f>
        <v>0.0004619748987816505</v>
      </c>
      <c r="I102">
        <v>0</v>
      </c>
      <c r="J102">
        <f aca="true" t="shared" si="29" ref="J102:J127">lambda</f>
        <v>0.8</v>
      </c>
      <c r="K102">
        <f t="shared" si="24"/>
        <v>1.2028954434571388</v>
      </c>
      <c r="L102">
        <f t="shared" si="25"/>
        <v>0</v>
      </c>
      <c r="M102">
        <f t="shared" si="26"/>
        <v>7.6800000000000015</v>
      </c>
    </row>
    <row r="103" spans="1:13" ht="12.75">
      <c r="A103">
        <v>97</v>
      </c>
      <c r="B103">
        <f t="shared" si="27"/>
        <v>9.700000000000001</v>
      </c>
      <c r="C103">
        <f t="shared" si="19"/>
        <v>0.0002388156851839657</v>
      </c>
      <c r="D103">
        <f t="shared" si="20"/>
        <v>0.30029851960648</v>
      </c>
      <c r="E103">
        <f t="shared" si="21"/>
        <v>0.000795260947329733</v>
      </c>
      <c r="F103">
        <f t="shared" si="22"/>
        <v>-10.682136935799807</v>
      </c>
      <c r="G103">
        <f t="shared" si="23"/>
        <v>1</v>
      </c>
      <c r="H103">
        <f t="shared" si="28"/>
        <v>0.00042645658068565307</v>
      </c>
      <c r="I103">
        <v>0</v>
      </c>
      <c r="J103">
        <f t="shared" si="29"/>
        <v>0.8</v>
      </c>
      <c r="K103">
        <f t="shared" si="24"/>
        <v>1.2029782337203547</v>
      </c>
      <c r="L103">
        <f t="shared" si="25"/>
        <v>0</v>
      </c>
      <c r="M103">
        <f t="shared" si="26"/>
        <v>7.760000000000002</v>
      </c>
    </row>
    <row r="104" spans="1:13" ht="12.75">
      <c r="A104">
        <v>98</v>
      </c>
      <c r="B104">
        <f t="shared" si="27"/>
        <v>9.8</v>
      </c>
      <c r="C104">
        <f t="shared" si="19"/>
        <v>0.0002204546627668436</v>
      </c>
      <c r="D104">
        <f t="shared" si="20"/>
        <v>0.3002755683284586</v>
      </c>
      <c r="E104">
        <f t="shared" si="21"/>
        <v>0.0007341744917645038</v>
      </c>
      <c r="F104">
        <f t="shared" si="22"/>
        <v>-10.76213693580099</v>
      </c>
      <c r="G104">
        <f t="shared" si="23"/>
        <v>1</v>
      </c>
      <c r="H104">
        <f t="shared" si="28"/>
        <v>0.0003936690406550779</v>
      </c>
      <c r="I104">
        <v>0</v>
      </c>
      <c r="J104">
        <f t="shared" si="29"/>
        <v>0.8</v>
      </c>
      <c r="K104">
        <f t="shared" si="24"/>
        <v>1.2030546648501477</v>
      </c>
      <c r="L104">
        <f t="shared" si="25"/>
        <v>0</v>
      </c>
      <c r="M104">
        <f t="shared" si="26"/>
        <v>7.840000000000001</v>
      </c>
    </row>
    <row r="105" spans="1:13" ht="12.75">
      <c r="A105">
        <v>99</v>
      </c>
      <c r="B105">
        <f t="shared" si="27"/>
        <v>9.9</v>
      </c>
      <c r="C105">
        <f t="shared" si="19"/>
        <v>0.00020350530283722658</v>
      </c>
      <c r="D105">
        <f t="shared" si="20"/>
        <v>0.30025438162854656</v>
      </c>
      <c r="E105">
        <f t="shared" si="21"/>
        <v>0.0006777762966636367</v>
      </c>
      <c r="F105">
        <f t="shared" si="22"/>
        <v>-10.8421369358026</v>
      </c>
      <c r="G105">
        <f t="shared" si="23"/>
        <v>1</v>
      </c>
      <c r="H105">
        <f t="shared" si="28"/>
        <v>0.0003634023264950475</v>
      </c>
      <c r="I105">
        <v>0</v>
      </c>
      <c r="J105">
        <f t="shared" si="29"/>
        <v>0.8</v>
      </c>
      <c r="K105">
        <f t="shared" si="24"/>
        <v>1.2031252248610924</v>
      </c>
      <c r="L105">
        <f t="shared" si="25"/>
        <v>0</v>
      </c>
      <c r="M105">
        <f t="shared" si="26"/>
        <v>7.920000000000001</v>
      </c>
    </row>
    <row r="106" spans="1:13" ht="12.75">
      <c r="A106">
        <v>100</v>
      </c>
      <c r="B106">
        <f t="shared" si="27"/>
        <v>10</v>
      </c>
      <c r="C106">
        <f t="shared" si="19"/>
        <v>0.0001878590716254066</v>
      </c>
      <c r="D106">
        <f t="shared" si="20"/>
        <v>0.3002348238395318</v>
      </c>
      <c r="E106">
        <f t="shared" si="21"/>
        <v>0.0006257071355780258</v>
      </c>
      <c r="F106">
        <f t="shared" si="22"/>
        <v>-10.922136935801754</v>
      </c>
      <c r="G106">
        <f t="shared" si="23"/>
        <v>1</v>
      </c>
      <c r="H106">
        <f t="shared" si="28"/>
        <v>0.00033546262790251185</v>
      </c>
      <c r="I106">
        <v>0</v>
      </c>
      <c r="J106">
        <f t="shared" si="29"/>
        <v>0.8</v>
      </c>
      <c r="K106">
        <f t="shared" si="24"/>
        <v>1.2031903643801498</v>
      </c>
      <c r="L106">
        <f t="shared" si="25"/>
        <v>0</v>
      </c>
      <c r="M106">
        <f t="shared" si="26"/>
        <v>8</v>
      </c>
    </row>
    <row r="107" spans="1:13" ht="12.75">
      <c r="A107">
        <v>101</v>
      </c>
      <c r="B107">
        <f t="shared" si="27"/>
        <v>10.100000000000001</v>
      </c>
      <c r="C107">
        <f t="shared" si="19"/>
        <v>0.00017341577983443033</v>
      </c>
      <c r="D107">
        <f t="shared" si="20"/>
        <v>0.3002167697247931</v>
      </c>
      <c r="E107">
        <f t="shared" si="21"/>
        <v>0.0005776352200225174</v>
      </c>
      <c r="F107">
        <f t="shared" si="22"/>
        <v>-11.002136935800289</v>
      </c>
      <c r="G107">
        <f t="shared" si="23"/>
        <v>1</v>
      </c>
      <c r="H107">
        <f t="shared" si="28"/>
        <v>0.00030967103541862563</v>
      </c>
      <c r="I107">
        <v>0</v>
      </c>
      <c r="J107">
        <f t="shared" si="29"/>
        <v>0.8</v>
      </c>
      <c r="K107">
        <f t="shared" si="24"/>
        <v>1.203250499501574</v>
      </c>
      <c r="L107">
        <f t="shared" si="25"/>
        <v>0</v>
      </c>
      <c r="M107">
        <f t="shared" si="26"/>
        <v>8.080000000000002</v>
      </c>
    </row>
    <row r="108" spans="1:13" ht="12.75">
      <c r="A108">
        <v>102</v>
      </c>
      <c r="B108">
        <f t="shared" si="27"/>
        <v>10.200000000000001</v>
      </c>
      <c r="C108">
        <f t="shared" si="19"/>
        <v>0.00016008294108654854</v>
      </c>
      <c r="D108">
        <f t="shared" si="20"/>
        <v>0.30020010367635824</v>
      </c>
      <c r="E108">
        <f t="shared" si="21"/>
        <v>0.0005332541165912848</v>
      </c>
      <c r="F108">
        <f t="shared" si="22"/>
        <v>-11.082136935800314</v>
      </c>
      <c r="G108">
        <f t="shared" si="23"/>
        <v>1</v>
      </c>
      <c r="H108">
        <f t="shared" si="28"/>
        <v>0.00028586239479740815</v>
      </c>
      <c r="I108">
        <v>0</v>
      </c>
      <c r="J108">
        <f t="shared" si="29"/>
        <v>0.8</v>
      </c>
      <c r="K108">
        <f t="shared" si="24"/>
        <v>1.2033060144252128</v>
      </c>
      <c r="L108">
        <f t="shared" si="25"/>
        <v>0</v>
      </c>
      <c r="M108">
        <f t="shared" si="26"/>
        <v>8.160000000000002</v>
      </c>
    </row>
    <row r="109" spans="1:13" ht="12.75">
      <c r="A109">
        <v>103</v>
      </c>
      <c r="B109">
        <f t="shared" si="27"/>
        <v>10.3</v>
      </c>
      <c r="C109">
        <f t="shared" si="19"/>
        <v>0.00014777517969464203</v>
      </c>
      <c r="D109">
        <f t="shared" si="20"/>
        <v>0.30018471897461835</v>
      </c>
      <c r="E109">
        <f t="shared" si="21"/>
        <v>0.0004922808202876474</v>
      </c>
      <c r="F109">
        <f t="shared" si="22"/>
        <v>-11.162136935799596</v>
      </c>
      <c r="G109">
        <f t="shared" si="23"/>
        <v>1</v>
      </c>
      <c r="H109">
        <f t="shared" si="28"/>
        <v>0.00026388424945471793</v>
      </c>
      <c r="I109">
        <v>0</v>
      </c>
      <c r="J109">
        <f t="shared" si="29"/>
        <v>0.8</v>
      </c>
      <c r="K109">
        <f t="shared" si="24"/>
        <v>1.2033572638944292</v>
      </c>
      <c r="L109">
        <f t="shared" si="25"/>
        <v>0</v>
      </c>
      <c r="M109">
        <f t="shared" si="26"/>
        <v>8.24</v>
      </c>
    </row>
    <row r="110" spans="1:13" ht="12.75">
      <c r="A110">
        <v>104</v>
      </c>
      <c r="B110">
        <f t="shared" si="27"/>
        <v>10.4</v>
      </c>
      <c r="C110">
        <f t="shared" si="19"/>
        <v>0.0001364136839663465</v>
      </c>
      <c r="D110">
        <f t="shared" si="20"/>
        <v>0.30017051710495796</v>
      </c>
      <c r="E110">
        <f t="shared" si="21"/>
        <v>0.0004544539726353203</v>
      </c>
      <c r="F110">
        <f t="shared" si="22"/>
        <v>-11.242136935802463</v>
      </c>
      <c r="G110">
        <f t="shared" si="23"/>
        <v>1</v>
      </c>
      <c r="H110">
        <f t="shared" si="28"/>
        <v>0.0002435958642256188</v>
      </c>
      <c r="I110">
        <v>0</v>
      </c>
      <c r="J110">
        <f t="shared" si="29"/>
        <v>0.8</v>
      </c>
      <c r="K110">
        <f t="shared" si="24"/>
        <v>1.2034045754486877</v>
      </c>
      <c r="L110">
        <f t="shared" si="25"/>
        <v>0</v>
      </c>
      <c r="M110">
        <f t="shared" si="26"/>
        <v>8.32</v>
      </c>
    </row>
    <row r="111" spans="1:13" ht="12.75">
      <c r="A111">
        <v>105</v>
      </c>
      <c r="B111">
        <f t="shared" si="27"/>
        <v>10.5</v>
      </c>
      <c r="C111">
        <f t="shared" si="19"/>
        <v>0.00012592570154015497</v>
      </c>
      <c r="D111">
        <f t="shared" si="20"/>
        <v>0.30015740712692524</v>
      </c>
      <c r="E111">
        <f t="shared" si="21"/>
        <v>0.00041953221393235764</v>
      </c>
      <c r="F111">
        <f t="shared" si="22"/>
        <v>-11.322136935802352</v>
      </c>
      <c r="G111">
        <f t="shared" si="23"/>
        <v>1</v>
      </c>
      <c r="H111">
        <f t="shared" si="28"/>
        <v>0.0002248673241788482</v>
      </c>
      <c r="I111">
        <v>0</v>
      </c>
      <c r="J111">
        <f t="shared" si="29"/>
        <v>0.8</v>
      </c>
      <c r="K111">
        <f t="shared" si="24"/>
        <v>1.2034482515047418</v>
      </c>
      <c r="L111">
        <f t="shared" si="25"/>
        <v>0</v>
      </c>
      <c r="M111">
        <f t="shared" si="26"/>
        <v>8.4</v>
      </c>
    </row>
    <row r="112" spans="1:13" ht="12.75">
      <c r="A112">
        <v>106</v>
      </c>
      <c r="B112">
        <f t="shared" si="27"/>
        <v>10.600000000000001</v>
      </c>
      <c r="C112">
        <f t="shared" si="19"/>
        <v>0.0001162440735219216</v>
      </c>
      <c r="D112">
        <f t="shared" si="20"/>
        <v>0.30014530509190246</v>
      </c>
      <c r="E112">
        <f t="shared" si="21"/>
        <v>0.000387292659754676</v>
      </c>
      <c r="F112">
        <f t="shared" si="22"/>
        <v>-11.402136935798765</v>
      </c>
      <c r="G112">
        <f t="shared" si="23"/>
        <v>1</v>
      </c>
      <c r="H112">
        <f t="shared" si="28"/>
        <v>0.00020757870271771717</v>
      </c>
      <c r="I112">
        <v>0</v>
      </c>
      <c r="J112">
        <f t="shared" si="29"/>
        <v>0.8</v>
      </c>
      <c r="K112">
        <f t="shared" si="24"/>
        <v>1.2034885712793424</v>
      </c>
      <c r="L112">
        <f t="shared" si="25"/>
        <v>0</v>
      </c>
      <c r="M112">
        <f t="shared" si="26"/>
        <v>8.480000000000002</v>
      </c>
    </row>
    <row r="113" spans="1:13" ht="12.75">
      <c r="A113">
        <v>107</v>
      </c>
      <c r="B113">
        <f t="shared" si="27"/>
        <v>10.700000000000001</v>
      </c>
      <c r="C113">
        <f t="shared" si="19"/>
        <v>0.00010730680443865593</v>
      </c>
      <c r="D113">
        <f t="shared" si="20"/>
        <v>0.30013413350554835</v>
      </c>
      <c r="E113">
        <f t="shared" si="21"/>
        <v>0.0003575294925149599</v>
      </c>
      <c r="F113">
        <f t="shared" si="22"/>
        <v>-11.482136935803704</v>
      </c>
      <c r="G113">
        <f t="shared" si="23"/>
        <v>1</v>
      </c>
      <c r="H113">
        <f t="shared" si="28"/>
        <v>0.00019161929364045703</v>
      </c>
      <c r="I113">
        <v>0</v>
      </c>
      <c r="J113">
        <f t="shared" si="29"/>
        <v>0.8</v>
      </c>
      <c r="K113">
        <f t="shared" si="24"/>
        <v>1.2035257925654204</v>
      </c>
      <c r="L113">
        <f t="shared" si="25"/>
        <v>0</v>
      </c>
      <c r="M113">
        <f t="shared" si="26"/>
        <v>8.56</v>
      </c>
    </row>
    <row r="114" spans="1:13" ht="12.75">
      <c r="A114">
        <v>108</v>
      </c>
      <c r="B114">
        <f t="shared" si="27"/>
        <v>10.8</v>
      </c>
      <c r="C114">
        <f t="shared" si="19"/>
        <v>9.905666525583728E-05</v>
      </c>
      <c r="D114">
        <f t="shared" si="20"/>
        <v>0.30012382083156985</v>
      </c>
      <c r="E114">
        <f t="shared" si="21"/>
        <v>0.0003300526595369053</v>
      </c>
      <c r="F114">
        <f t="shared" si="22"/>
        <v>-11.5621369358025</v>
      </c>
      <c r="G114">
        <f t="shared" si="23"/>
        <v>1</v>
      </c>
      <c r="H114">
        <f t="shared" si="28"/>
        <v>0.0001768869022425666</v>
      </c>
      <c r="I114">
        <v>0</v>
      </c>
      <c r="J114">
        <f t="shared" si="29"/>
        <v>0.8</v>
      </c>
      <c r="K114">
        <f t="shared" si="24"/>
        <v>1.20356015337282</v>
      </c>
      <c r="L114">
        <f t="shared" si="25"/>
        <v>0</v>
      </c>
      <c r="M114">
        <f t="shared" si="26"/>
        <v>8.64</v>
      </c>
    </row>
    <row r="115" spans="1:13" ht="12.75">
      <c r="A115">
        <v>109</v>
      </c>
      <c r="B115">
        <f t="shared" si="27"/>
        <v>10.9</v>
      </c>
      <c r="C115">
        <f t="shared" si="19"/>
        <v>9.144082691621251E-05</v>
      </c>
      <c r="D115">
        <f t="shared" si="20"/>
        <v>0.30011430103364534</v>
      </c>
      <c r="E115">
        <f t="shared" si="21"/>
        <v>0.0003046866697164199</v>
      </c>
      <c r="F115">
        <f t="shared" si="22"/>
        <v>-11.642136935799911</v>
      </c>
      <c r="G115">
        <f t="shared" si="23"/>
        <v>1</v>
      </c>
      <c r="H115">
        <f t="shared" si="28"/>
        <v>0.00016328719092180806</v>
      </c>
      <c r="I115">
        <v>0</v>
      </c>
      <c r="J115">
        <f t="shared" si="29"/>
        <v>0.8</v>
      </c>
      <c r="K115">
        <f t="shared" si="24"/>
        <v>1.2035918734438336</v>
      </c>
      <c r="L115">
        <f t="shared" si="25"/>
        <v>0</v>
      </c>
      <c r="M115">
        <f t="shared" si="26"/>
        <v>8.72</v>
      </c>
    </row>
    <row r="116" spans="1:13" ht="12.75">
      <c r="A116">
        <v>110</v>
      </c>
      <c r="B116">
        <f t="shared" si="27"/>
        <v>11</v>
      </c>
      <c r="C116">
        <f t="shared" si="19"/>
        <v>8.441052205346684E-05</v>
      </c>
      <c r="D116">
        <f t="shared" si="20"/>
        <v>0.3001055131525669</v>
      </c>
      <c r="E116">
        <f t="shared" si="21"/>
        <v>0.0002812694814125405</v>
      </c>
      <c r="F116">
        <f t="shared" si="22"/>
        <v>-11.722136935797744</v>
      </c>
      <c r="G116">
        <f t="shared" si="23"/>
        <v>1</v>
      </c>
      <c r="H116">
        <f t="shared" si="28"/>
        <v>0.0001507330750954765</v>
      </c>
      <c r="I116">
        <v>0</v>
      </c>
      <c r="J116">
        <f t="shared" si="29"/>
        <v>0.8</v>
      </c>
      <c r="K116">
        <f t="shared" si="24"/>
        <v>1.203621155653022</v>
      </c>
      <c r="L116">
        <f t="shared" si="25"/>
        <v>0</v>
      </c>
      <c r="M116">
        <f t="shared" si="26"/>
        <v>8.8</v>
      </c>
    </row>
    <row r="117" spans="1:13" ht="12.75">
      <c r="A117">
        <v>111</v>
      </c>
      <c r="B117">
        <f t="shared" si="27"/>
        <v>11.100000000000001</v>
      </c>
      <c r="C117">
        <f t="shared" si="19"/>
        <v>7.792073271458483E-05</v>
      </c>
      <c r="D117">
        <f t="shared" si="20"/>
        <v>0.30009740091589326</v>
      </c>
      <c r="E117">
        <f t="shared" si="21"/>
        <v>0.0002596514747437725</v>
      </c>
      <c r="F117">
        <f t="shared" si="22"/>
        <v>-11.80213693580326</v>
      </c>
      <c r="G117">
        <f t="shared" si="23"/>
        <v>1</v>
      </c>
      <c r="H117">
        <f t="shared" si="28"/>
        <v>0.00013914416556175865</v>
      </c>
      <c r="I117">
        <v>0</v>
      </c>
      <c r="J117">
        <f t="shared" si="29"/>
        <v>0.8</v>
      </c>
      <c r="K117">
        <f t="shared" si="24"/>
        <v>1.2036481873001001</v>
      </c>
      <c r="L117">
        <f t="shared" si="25"/>
        <v>0</v>
      </c>
      <c r="M117">
        <f t="shared" si="26"/>
        <v>8.88</v>
      </c>
    </row>
    <row r="118" spans="1:13" ht="12.75">
      <c r="A118">
        <v>112</v>
      </c>
      <c r="B118">
        <f t="shared" si="27"/>
        <v>11.200000000000001</v>
      </c>
      <c r="C118">
        <f t="shared" si="19"/>
        <v>7.192990209125716E-05</v>
      </c>
      <c r="D118">
        <f t="shared" si="20"/>
        <v>0.3000899123776141</v>
      </c>
      <c r="E118">
        <f t="shared" si="21"/>
        <v>0.00023969450196228233</v>
      </c>
      <c r="F118">
        <f t="shared" si="22"/>
        <v>-11.882136935802373</v>
      </c>
      <c r="G118">
        <f t="shared" si="23"/>
        <v>1</v>
      </c>
      <c r="H118">
        <f t="shared" si="28"/>
        <v>0.0001284462537343878</v>
      </c>
      <c r="I118">
        <v>0</v>
      </c>
      <c r="J118">
        <f t="shared" si="29"/>
        <v>0.8</v>
      </c>
      <c r="K118">
        <f t="shared" si="24"/>
        <v>1.203673141304004</v>
      </c>
      <c r="L118">
        <f t="shared" si="25"/>
        <v>0</v>
      </c>
      <c r="M118">
        <f t="shared" si="26"/>
        <v>8.96</v>
      </c>
    </row>
    <row r="119" spans="1:13" ht="12.75">
      <c r="A119">
        <v>113</v>
      </c>
      <c r="B119">
        <f t="shared" si="27"/>
        <v>11.3</v>
      </c>
      <c r="C119">
        <f t="shared" si="19"/>
        <v>6.639966841442973E-05</v>
      </c>
      <c r="D119">
        <f t="shared" si="20"/>
        <v>0.3000829995855181</v>
      </c>
      <c r="E119">
        <f t="shared" si="21"/>
        <v>0.00022127101004103052</v>
      </c>
      <c r="F119">
        <f t="shared" si="22"/>
        <v>-11.962136935799744</v>
      </c>
      <c r="G119">
        <f t="shared" si="23"/>
        <v>1</v>
      </c>
      <c r="H119">
        <f t="shared" si="28"/>
        <v>0.00011857083645433882</v>
      </c>
      <c r="I119">
        <v>0</v>
      </c>
      <c r="J119">
        <f t="shared" si="29"/>
        <v>0.8</v>
      </c>
      <c r="K119">
        <f t="shared" si="24"/>
        <v>1.203696177305658</v>
      </c>
      <c r="L119">
        <f t="shared" si="25"/>
        <v>0</v>
      </c>
      <c r="M119">
        <f t="shared" si="26"/>
        <v>9.040000000000001</v>
      </c>
    </row>
    <row r="120" spans="1:13" ht="12.75">
      <c r="A120">
        <v>114</v>
      </c>
      <c r="B120">
        <f t="shared" si="27"/>
        <v>11.4</v>
      </c>
      <c r="C120">
        <f t="shared" si="19"/>
        <v>6.129461930801248E-05</v>
      </c>
      <c r="D120">
        <f t="shared" si="20"/>
        <v>0.30007661827413507</v>
      </c>
      <c r="E120">
        <f t="shared" si="21"/>
        <v>0.00020426323003952532</v>
      </c>
      <c r="F120">
        <f t="shared" si="22"/>
        <v>-12.042136935798728</v>
      </c>
      <c r="G120">
        <f t="shared" si="23"/>
        <v>1</v>
      </c>
      <c r="H120">
        <f t="shared" si="28"/>
        <v>0.00010945467733573657</v>
      </c>
      <c r="I120">
        <v>0</v>
      </c>
      <c r="J120">
        <f t="shared" si="29"/>
        <v>0.8</v>
      </c>
      <c r="K120">
        <f t="shared" si="24"/>
        <v>1.2037174426863781</v>
      </c>
      <c r="L120">
        <f t="shared" si="25"/>
        <v>0</v>
      </c>
      <c r="M120">
        <f t="shared" si="26"/>
        <v>9.120000000000001</v>
      </c>
    </row>
    <row r="121" spans="1:13" ht="12.75">
      <c r="A121">
        <v>115</v>
      </c>
      <c r="B121">
        <f t="shared" si="27"/>
        <v>11.5</v>
      </c>
      <c r="C121">
        <f t="shared" si="19"/>
        <v>5.658206502877221E-05</v>
      </c>
      <c r="D121">
        <f t="shared" si="20"/>
        <v>0.300070727581286</v>
      </c>
      <c r="E121">
        <f t="shared" si="21"/>
        <v>0.00018856242821434398</v>
      </c>
      <c r="F121">
        <f t="shared" si="22"/>
        <v>-12.122136935799894</v>
      </c>
      <c r="G121">
        <f t="shared" si="23"/>
        <v>1</v>
      </c>
      <c r="H121">
        <f t="shared" si="28"/>
        <v>0.00010103940183709324</v>
      </c>
      <c r="I121">
        <v>0</v>
      </c>
      <c r="J121">
        <f t="shared" si="29"/>
        <v>0.8</v>
      </c>
      <c r="K121">
        <f t="shared" si="24"/>
        <v>1.203737073508342</v>
      </c>
      <c r="L121">
        <f t="shared" si="25"/>
        <v>0</v>
      </c>
      <c r="M121">
        <f t="shared" si="26"/>
        <v>9.200000000000001</v>
      </c>
    </row>
    <row r="122" spans="1:13" ht="12.75">
      <c r="A122">
        <v>116</v>
      </c>
      <c r="B122">
        <f t="shared" si="27"/>
        <v>11.600000000000001</v>
      </c>
      <c r="C122">
        <f t="shared" si="19"/>
        <v>5.223182914037123E-05</v>
      </c>
      <c r="D122">
        <f t="shared" si="20"/>
        <v>0.3000652897864255</v>
      </c>
      <c r="E122">
        <f t="shared" si="21"/>
        <v>0.00017406821421280604</v>
      </c>
      <c r="F122">
        <f t="shared" si="22"/>
        <v>-12.202136935800583</v>
      </c>
      <c r="G122">
        <f t="shared" si="23"/>
        <v>1</v>
      </c>
      <c r="H122">
        <f t="shared" si="28"/>
        <v>9.327112346494864E-05</v>
      </c>
      <c r="I122">
        <v>0</v>
      </c>
      <c r="J122">
        <f t="shared" si="29"/>
        <v>0.8</v>
      </c>
      <c r="K122">
        <f t="shared" si="24"/>
        <v>1.2037551953830612</v>
      </c>
      <c r="L122">
        <f t="shared" si="25"/>
        <v>0</v>
      </c>
      <c r="M122">
        <f t="shared" si="26"/>
        <v>9.280000000000001</v>
      </c>
    </row>
    <row r="123" spans="1:13" ht="12.75">
      <c r="A123">
        <v>117</v>
      </c>
      <c r="B123">
        <f t="shared" si="27"/>
        <v>11.700000000000001</v>
      </c>
      <c r="C123">
        <f t="shared" si="19"/>
        <v>4.821605528115051E-05</v>
      </c>
      <c r="D123">
        <f t="shared" si="20"/>
        <v>0.30006027006910146</v>
      </c>
      <c r="E123">
        <f t="shared" si="21"/>
        <v>0.0001606879020339705</v>
      </c>
      <c r="F123">
        <f t="shared" si="22"/>
        <v>-12.282136935801182</v>
      </c>
      <c r="G123">
        <f t="shared" si="23"/>
        <v>1</v>
      </c>
      <c r="H123">
        <f t="shared" si="28"/>
        <v>8.61000987163402E-05</v>
      </c>
      <c r="I123">
        <v>0</v>
      </c>
      <c r="J123">
        <f t="shared" si="29"/>
        <v>0.8</v>
      </c>
      <c r="K123">
        <f t="shared" si="24"/>
        <v>1.2037719242733467</v>
      </c>
      <c r="L123">
        <f t="shared" si="25"/>
        <v>0</v>
      </c>
      <c r="M123">
        <f t="shared" si="26"/>
        <v>9.360000000000001</v>
      </c>
    </row>
    <row r="124" spans="1:13" ht="12.75">
      <c r="A124">
        <v>118</v>
      </c>
      <c r="B124">
        <f t="shared" si="27"/>
        <v>11.8</v>
      </c>
      <c r="C124">
        <f t="shared" si="19"/>
        <v>4.450902878831171E-05</v>
      </c>
      <c r="D124">
        <f t="shared" si="20"/>
        <v>0.3000556362859854</v>
      </c>
      <c r="E124">
        <f t="shared" si="21"/>
        <v>0.00014833591976219304</v>
      </c>
      <c r="F124">
        <f t="shared" si="22"/>
        <v>-12.362136935806813</v>
      </c>
      <c r="G124">
        <f t="shared" si="23"/>
        <v>1</v>
      </c>
      <c r="H124">
        <f t="shared" si="28"/>
        <v>7.948040855055663E-05</v>
      </c>
      <c r="I124">
        <v>0</v>
      </c>
      <c r="J124">
        <f t="shared" si="29"/>
        <v>0.8</v>
      </c>
      <c r="K124">
        <f t="shared" si="24"/>
        <v>1.2037873672338384</v>
      </c>
      <c r="L124">
        <f t="shared" si="25"/>
        <v>0</v>
      </c>
      <c r="M124">
        <f t="shared" si="26"/>
        <v>9.440000000000001</v>
      </c>
    </row>
    <row r="125" spans="1:13" ht="12.75">
      <c r="A125">
        <v>119</v>
      </c>
      <c r="B125">
        <f t="shared" si="27"/>
        <v>11.9</v>
      </c>
      <c r="C125">
        <f t="shared" si="19"/>
        <v>4.10870120362839E-05</v>
      </c>
      <c r="D125">
        <f t="shared" si="20"/>
        <v>0.3000513587650454</v>
      </c>
      <c r="E125">
        <f t="shared" si="21"/>
        <v>0.00013693326437643963</v>
      </c>
      <c r="F125">
        <f t="shared" si="22"/>
        <v>-12.442136935800004</v>
      </c>
      <c r="G125">
        <f t="shared" si="23"/>
        <v>1</v>
      </c>
      <c r="H125">
        <f t="shared" si="28"/>
        <v>7.336966435050696E-05</v>
      </c>
      <c r="I125">
        <v>0</v>
      </c>
      <c r="J125">
        <f t="shared" si="29"/>
        <v>0.8</v>
      </c>
      <c r="K125">
        <f t="shared" si="24"/>
        <v>1.2038016230947943</v>
      </c>
      <c r="L125">
        <f t="shared" si="25"/>
        <v>0</v>
      </c>
      <c r="M125">
        <f t="shared" si="26"/>
        <v>9.520000000000001</v>
      </c>
    </row>
    <row r="126" spans="1:13" ht="12.75">
      <c r="A126">
        <v>120</v>
      </c>
      <c r="B126">
        <f t="shared" si="27"/>
        <v>12</v>
      </c>
      <c r="C126">
        <f t="shared" si="19"/>
        <v>3.792809243487811E-05</v>
      </c>
      <c r="D126">
        <f t="shared" si="20"/>
        <v>0.30004741011554364</v>
      </c>
      <c r="E126">
        <f t="shared" si="21"/>
        <v>0.00012640699821495738</v>
      </c>
      <c r="F126">
        <f t="shared" si="22"/>
        <v>-12.522136935797587</v>
      </c>
      <c r="G126">
        <f t="shared" si="23"/>
        <v>1</v>
      </c>
      <c r="H126">
        <f t="shared" si="28"/>
        <v>6.772873649085378E-05</v>
      </c>
      <c r="I126">
        <v>0</v>
      </c>
      <c r="J126">
        <f t="shared" si="29"/>
        <v>0.8</v>
      </c>
      <c r="K126">
        <f t="shared" si="24"/>
        <v>1.2038147830934698</v>
      </c>
      <c r="L126">
        <f t="shared" si="25"/>
        <v>0</v>
      </c>
      <c r="M126">
        <f t="shared" si="26"/>
        <v>9.600000000000001</v>
      </c>
    </row>
    <row r="127" spans="1:13" ht="12.75">
      <c r="A127">
        <v>121</v>
      </c>
      <c r="B127">
        <f t="shared" si="27"/>
        <v>12.100000000000001</v>
      </c>
      <c r="C127">
        <f t="shared" si="19"/>
        <v>3.5012042113899285E-05</v>
      </c>
      <c r="D127">
        <f t="shared" si="20"/>
        <v>0.3000437650526424</v>
      </c>
      <c r="E127">
        <f t="shared" si="21"/>
        <v>0.00011668978393120902</v>
      </c>
      <c r="G127">
        <f t="shared" si="23"/>
        <v>1</v>
      </c>
      <c r="H127">
        <f t="shared" si="28"/>
        <v>6.252150377482015E-05</v>
      </c>
      <c r="I127">
        <v>0</v>
      </c>
      <c r="J127">
        <f t="shared" si="29"/>
        <v>0.8</v>
      </c>
      <c r="K127">
        <f t="shared" si="24"/>
        <v>1.2038269314570922</v>
      </c>
      <c r="L127">
        <f t="shared" si="25"/>
        <v>0</v>
      </c>
      <c r="M127">
        <f t="shared" si="26"/>
        <v>9.680000000000001</v>
      </c>
    </row>
  </sheetData>
  <sheetProtection/>
  <printOptions/>
  <pageMargins left="0.75" right="0.75" top="1" bottom="1" header="0.5" footer="0.5"/>
  <pageSetup horizontalDpi="600" verticalDpi="600" orientation="portrait" paperSiz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">
      <selection activeCell="D4" sqref="D4"/>
    </sheetView>
  </sheetViews>
  <sheetFormatPr defaultColWidth="9.140625" defaultRowHeight="12.75"/>
  <cols>
    <col min="6" max="6" width="12.421875" style="0" customWidth="1"/>
  </cols>
  <sheetData>
    <row r="1" spans="1:2" ht="14.25">
      <c r="A1" s="1" t="s">
        <v>8</v>
      </c>
      <c r="B1" s="9" t="s">
        <v>38</v>
      </c>
    </row>
    <row r="2" spans="3:14" ht="12.75">
      <c r="C2" s="5" t="s">
        <v>4</v>
      </c>
      <c r="D2" s="3">
        <v>0.7</v>
      </c>
      <c r="E2" t="s">
        <v>28</v>
      </c>
      <c r="F2" t="s">
        <v>29</v>
      </c>
      <c r="M2" t="s">
        <v>41</v>
      </c>
      <c r="N2" s="10">
        <f>EXP(GAMMALN(F3))/lambda</f>
        <v>1.6185758518847804</v>
      </c>
    </row>
    <row r="3" spans="3:14" ht="12.75">
      <c r="C3" s="5" t="s">
        <v>6</v>
      </c>
      <c r="D3" s="3">
        <v>0.8</v>
      </c>
      <c r="E3">
        <f>1/alpha</f>
        <v>1.25</v>
      </c>
      <c r="F3">
        <f>1+E3</f>
        <v>2.25</v>
      </c>
      <c r="M3" t="s">
        <v>42</v>
      </c>
      <c r="N3" s="10">
        <f>(EXP(GAMMALN(1+2/alpha))-(EXP(GAMMALN(1+1/alpha)))^2)/lambda^2</f>
        <v>4.162561130976769</v>
      </c>
    </row>
    <row r="4" spans="1:14" ht="12.75">
      <c r="A4" s="6" t="s">
        <v>16</v>
      </c>
      <c r="B4" s="3">
        <v>0.1</v>
      </c>
      <c r="M4" t="s">
        <v>43</v>
      </c>
      <c r="N4" s="10">
        <f>SQRT(N3)</f>
        <v>2.040235557717973</v>
      </c>
    </row>
    <row r="5" spans="1:8" ht="12.75">
      <c r="A5" s="2" t="s">
        <v>3</v>
      </c>
      <c r="B5" s="2" t="s">
        <v>0</v>
      </c>
      <c r="C5" s="2" t="s">
        <v>5</v>
      </c>
      <c r="D5" s="2" t="s">
        <v>1</v>
      </c>
      <c r="E5" s="2" t="s">
        <v>2</v>
      </c>
      <c r="F5" s="7" t="s">
        <v>23</v>
      </c>
      <c r="G5" s="7" t="s">
        <v>15</v>
      </c>
      <c r="H5" s="2" t="s">
        <v>37</v>
      </c>
    </row>
    <row r="6" spans="1:8" ht="12.75">
      <c r="A6">
        <v>0.1</v>
      </c>
      <c r="B6">
        <f aca="true" t="shared" si="0" ref="B6:B54">A6*$B$4</f>
        <v>0.010000000000000002</v>
      </c>
      <c r="C6">
        <f>E6*D6</f>
        <v>1.4824071322890289</v>
      </c>
      <c r="D6">
        <f aca="true" t="shared" si="1" ref="D6:D21">EXP(-((lambda*B6)^alpha))</f>
        <v>0.9812938495515502</v>
      </c>
      <c r="E6">
        <f>lambda*alpha*(lambda*B6)^(alpha-1)</f>
        <v>1.5106658754322029</v>
      </c>
      <c r="F6">
        <f>LN(-LN(D6))</f>
        <v>-3.9694761039414583</v>
      </c>
      <c r="G6">
        <f>LN(B6)</f>
        <v>-4.605170185988091</v>
      </c>
      <c r="H6">
        <f>-LN(D6)</f>
        <v>0.018883323442902555</v>
      </c>
    </row>
    <row r="7" spans="1:8" ht="12.75">
      <c r="A7">
        <v>0.15</v>
      </c>
      <c r="B7">
        <f t="shared" si="0"/>
        <v>0.015</v>
      </c>
      <c r="C7">
        <f>E7*D7</f>
        <v>1.3570847274086784</v>
      </c>
      <c r="D7">
        <f t="shared" si="1"/>
        <v>0.9742194498020119</v>
      </c>
      <c r="E7">
        <f>lambda*alpha*(lambda*B7)^(alpha-1)</f>
        <v>1.3929969553415045</v>
      </c>
      <c r="F7">
        <f aca="true" t="shared" si="2" ref="F7:F70">LN(-LN(D7))</f>
        <v>-3.6451040174549267</v>
      </c>
      <c r="G7">
        <f aca="true" t="shared" si="3" ref="G7:G70">LN(B7)</f>
        <v>-4.199705077879927</v>
      </c>
      <c r="H7">
        <f aca="true" t="shared" si="4" ref="H7:H70">-LN(D7)</f>
        <v>0.026118692912653233</v>
      </c>
    </row>
    <row r="8" spans="1:8" ht="12.75">
      <c r="A8">
        <v>0.2</v>
      </c>
      <c r="B8">
        <f t="shared" si="0"/>
        <v>0.020000000000000004</v>
      </c>
      <c r="C8">
        <f>E8*D8</f>
        <v>1.272576160713924</v>
      </c>
      <c r="D8">
        <f t="shared" si="1"/>
        <v>0.9676568235198292</v>
      </c>
      <c r="E8">
        <f>lambda*alpha*(lambda*B8)^(alpha-1)</f>
        <v>1.3151110288097365</v>
      </c>
      <c r="F8">
        <f t="shared" si="2"/>
        <v>-3.414958359493504</v>
      </c>
      <c r="G8">
        <f t="shared" si="3"/>
        <v>-3.912023005428146</v>
      </c>
      <c r="H8">
        <f t="shared" si="4"/>
        <v>0.03287777572024339</v>
      </c>
    </row>
    <row r="9" spans="1:8" ht="12.75">
      <c r="A9">
        <v>0.25</v>
      </c>
      <c r="B9">
        <f t="shared" si="0"/>
        <v>0.025</v>
      </c>
      <c r="C9">
        <f>E9*D9</f>
        <v>1.2092362423075673</v>
      </c>
      <c r="D9">
        <f t="shared" si="1"/>
        <v>0.9614589306030125</v>
      </c>
      <c r="E9">
        <f>lambda*alpha*(lambda*B9)^(alpha-1)</f>
        <v>1.2577097199036393</v>
      </c>
      <c r="F9">
        <f t="shared" si="2"/>
        <v>-3.236443518442135</v>
      </c>
      <c r="G9">
        <f t="shared" si="3"/>
        <v>-3.6888794541139363</v>
      </c>
      <c r="H9">
        <f t="shared" si="4"/>
        <v>0.039303428746988736</v>
      </c>
    </row>
    <row r="10" spans="1:8" ht="12.75">
      <c r="A10">
        <v>0.3</v>
      </c>
      <c r="B10">
        <f t="shared" si="0"/>
        <v>0.03</v>
      </c>
      <c r="C10">
        <f>E10*D10</f>
        <v>1.1587626877394757</v>
      </c>
      <c r="D10">
        <f t="shared" si="1"/>
        <v>0.9555432179045618</v>
      </c>
      <c r="E10">
        <f>lambda*alpha*(lambda*B10)^(alpha-1)</f>
        <v>1.212674284142333</v>
      </c>
      <c r="F10">
        <f t="shared" si="2"/>
        <v>-3.0905862730069718</v>
      </c>
      <c r="G10">
        <f t="shared" si="3"/>
        <v>-3.506557897319982</v>
      </c>
      <c r="H10">
        <f t="shared" si="4"/>
        <v>0.04547528565533747</v>
      </c>
    </row>
    <row r="11" spans="1:8" ht="12.75">
      <c r="A11">
        <v>0.4</v>
      </c>
      <c r="B11">
        <f t="shared" si="0"/>
        <v>0.04000000000000001</v>
      </c>
      <c r="C11">
        <f aca="true" t="shared" si="5" ref="C11:C16">E11*D11</f>
        <v>1.081174690206413</v>
      </c>
      <c r="D11">
        <f t="shared" si="1"/>
        <v>0.9443640581651704</v>
      </c>
      <c r="E11">
        <f aca="true" t="shared" si="6" ref="E11:E16">lambda*alpha*(lambda*B11)^(alpha-1)</f>
        <v>1.1448706469272618</v>
      </c>
      <c r="F11">
        <f t="shared" si="2"/>
        <v>-2.860440615045547</v>
      </c>
      <c r="G11">
        <f t="shared" si="3"/>
        <v>-3.2188758248682006</v>
      </c>
      <c r="H11">
        <f t="shared" si="4"/>
        <v>0.057243532346363084</v>
      </c>
    </row>
    <row r="12" spans="1:8" ht="12.75">
      <c r="A12">
        <v>0.5</v>
      </c>
      <c r="B12">
        <f t="shared" si="0"/>
        <v>0.05</v>
      </c>
      <c r="C12">
        <f t="shared" si="5"/>
        <v>1.0224806700660873</v>
      </c>
      <c r="D12">
        <f t="shared" si="1"/>
        <v>0.9338576661482489</v>
      </c>
      <c r="E12">
        <f t="shared" si="6"/>
        <v>1.0948999051251238</v>
      </c>
      <c r="F12">
        <f t="shared" si="2"/>
        <v>-2.6819257739941786</v>
      </c>
      <c r="G12">
        <f t="shared" si="3"/>
        <v>-2.995732273553991</v>
      </c>
      <c r="H12">
        <f t="shared" si="4"/>
        <v>0.06843124407032025</v>
      </c>
    </row>
    <row r="13" spans="1:8" ht="12.75">
      <c r="A13">
        <v>0.6</v>
      </c>
      <c r="B13">
        <f t="shared" si="0"/>
        <v>0.06</v>
      </c>
      <c r="C13">
        <f t="shared" si="5"/>
        <v>0.9753309455938297</v>
      </c>
      <c r="D13">
        <f t="shared" si="1"/>
        <v>0.9238763181769895</v>
      </c>
      <c r="E13">
        <f t="shared" si="6"/>
        <v>1.055694281154832</v>
      </c>
      <c r="F13">
        <f t="shared" si="2"/>
        <v>-2.536068528559016</v>
      </c>
      <c r="G13">
        <f t="shared" si="3"/>
        <v>-2.8134107167600364</v>
      </c>
      <c r="H13">
        <f t="shared" si="4"/>
        <v>0.07917707108661233</v>
      </c>
    </row>
    <row r="14" spans="1:8" ht="12.75">
      <c r="A14">
        <v>0.7</v>
      </c>
      <c r="B14">
        <f t="shared" si="0"/>
        <v>0.06999999999999999</v>
      </c>
      <c r="C14">
        <f t="shared" si="5"/>
        <v>0.9359433560260956</v>
      </c>
      <c r="D14">
        <f t="shared" si="1"/>
        <v>0.9143253369649808</v>
      </c>
      <c r="E14">
        <f t="shared" si="6"/>
        <v>1.0236436836945522</v>
      </c>
      <c r="F14">
        <f t="shared" si="2"/>
        <v>-2.4127479846972086</v>
      </c>
      <c r="G14">
        <f t="shared" si="3"/>
        <v>-2.6592600369327783</v>
      </c>
      <c r="H14">
        <f t="shared" si="4"/>
        <v>0.08956882232327333</v>
      </c>
    </row>
    <row r="15" spans="1:8" ht="12.75">
      <c r="A15">
        <v>0.8</v>
      </c>
      <c r="B15">
        <f t="shared" si="0"/>
        <v>0.08000000000000002</v>
      </c>
      <c r="C15">
        <f>E15*D15</f>
        <v>0.9021228631641063</v>
      </c>
      <c r="D15">
        <f t="shared" si="1"/>
        <v>0.9051389794149055</v>
      </c>
      <c r="E15">
        <f>lambda*alpha*(lambda*B15)^(alpha-1)</f>
        <v>0.9966677865837257</v>
      </c>
      <c r="F15">
        <f t="shared" si="2"/>
        <v>-2.3059228705975907</v>
      </c>
      <c r="G15">
        <f t="shared" si="3"/>
        <v>-2.525728644308255</v>
      </c>
      <c r="H15">
        <f t="shared" si="4"/>
        <v>0.09966677865837255</v>
      </c>
    </row>
    <row r="16" spans="1:8" ht="12.75">
      <c r="A16">
        <v>0.9</v>
      </c>
      <c r="B16">
        <f t="shared" si="0"/>
        <v>0.09000000000000001</v>
      </c>
      <c r="C16">
        <f t="shared" si="5"/>
        <v>0.8724856341312451</v>
      </c>
      <c r="D16">
        <f t="shared" si="1"/>
        <v>0.89626898419476</v>
      </c>
      <c r="E16">
        <f t="shared" si="6"/>
        <v>0.973464048758886</v>
      </c>
      <c r="F16">
        <f t="shared" si="2"/>
        <v>-2.211696442072484</v>
      </c>
      <c r="G16">
        <f t="shared" si="3"/>
        <v>-2.407945608651872</v>
      </c>
      <c r="H16">
        <f t="shared" si="4"/>
        <v>0.10951470548537467</v>
      </c>
    </row>
    <row r="17" spans="1:8" ht="12.75">
      <c r="A17">
        <v>1</v>
      </c>
      <c r="B17">
        <f t="shared" si="0"/>
        <v>0.1</v>
      </c>
      <c r="C17">
        <f aca="true" t="shared" si="7" ref="C17:C55">E17*D17</f>
        <v>0.8461046696729275</v>
      </c>
      <c r="D17">
        <f t="shared" si="1"/>
        <v>0.8876784422568124</v>
      </c>
      <c r="E17">
        <f aca="true" t="shared" si="8" ref="E17:E87">lambda*alpha*(lambda*B17)^(alpha-1)</f>
        <v>0.9531657291595494</v>
      </c>
      <c r="F17">
        <f t="shared" si="2"/>
        <v>-2.1274080295462228</v>
      </c>
      <c r="G17">
        <f t="shared" si="3"/>
        <v>-2.3025850929940455</v>
      </c>
      <c r="H17">
        <f t="shared" si="4"/>
        <v>0.11914571614494365</v>
      </c>
    </row>
    <row r="18" spans="1:8" ht="12.75">
      <c r="A18">
        <v>1.2</v>
      </c>
      <c r="B18">
        <f t="shared" si="0"/>
        <v>0.12</v>
      </c>
      <c r="C18">
        <f>E18*D18</f>
        <v>0.8006862657180556</v>
      </c>
      <c r="D18">
        <f t="shared" si="1"/>
        <v>0.8712247595894249</v>
      </c>
      <c r="E18">
        <f>lambda*alpha*(lambda*B18)^(alpha-1)</f>
        <v>0.9190352511278359</v>
      </c>
      <c r="F18">
        <f t="shared" si="2"/>
        <v>-1.981550784111059</v>
      </c>
      <c r="G18">
        <f t="shared" si="3"/>
        <v>-2.120263536200091</v>
      </c>
      <c r="H18">
        <f t="shared" si="4"/>
        <v>0.13785528766917537</v>
      </c>
    </row>
    <row r="19" spans="1:8" ht="12.75">
      <c r="A19">
        <v>1.4</v>
      </c>
      <c r="B19">
        <f t="shared" si="0"/>
        <v>0.13999999999999999</v>
      </c>
      <c r="C19">
        <f>E19*D19</f>
        <v>0.7624568878335422</v>
      </c>
      <c r="D19">
        <f t="shared" si="1"/>
        <v>0.8556033576541765</v>
      </c>
      <c r="E19">
        <f>lambda*alpha*(lambda*B19)^(alpha-1)</f>
        <v>0.891133585454812</v>
      </c>
      <c r="F19">
        <f t="shared" si="2"/>
        <v>-1.858230240249252</v>
      </c>
      <c r="G19">
        <f t="shared" si="3"/>
        <v>-1.966112856372833</v>
      </c>
      <c r="H19">
        <f t="shared" si="4"/>
        <v>0.15594837745459214</v>
      </c>
    </row>
    <row r="20" spans="1:8" ht="12.75">
      <c r="A20">
        <v>1.6</v>
      </c>
      <c r="B20">
        <f t="shared" si="0"/>
        <v>0.16000000000000003</v>
      </c>
      <c r="C20">
        <f>E20*D20</f>
        <v>0.7294261467497183</v>
      </c>
      <c r="D20">
        <f t="shared" si="1"/>
        <v>0.8406919799577967</v>
      </c>
      <c r="E20">
        <f>lambda*alpha*(lambda*B20)^(alpha-1)</f>
        <v>0.8676497030295638</v>
      </c>
      <c r="F20">
        <f t="shared" si="2"/>
        <v>-1.7514051261496344</v>
      </c>
      <c r="G20">
        <f t="shared" si="3"/>
        <v>-1.83258146374831</v>
      </c>
      <c r="H20">
        <f t="shared" si="4"/>
        <v>0.17352994060591273</v>
      </c>
    </row>
    <row r="21" spans="1:8" ht="12.75">
      <c r="A21">
        <v>1.8</v>
      </c>
      <c r="B21">
        <f t="shared" si="0"/>
        <v>0.18000000000000002</v>
      </c>
      <c r="C21">
        <f>E21*D21</f>
        <v>0.7003325411583365</v>
      </c>
      <c r="D21">
        <f t="shared" si="1"/>
        <v>0.8264001521218286</v>
      </c>
      <c r="E21">
        <f>lambda*alpha*(lambda*B21)^(alpha-1)</f>
        <v>0.8474496759955737</v>
      </c>
      <c r="F21">
        <f t="shared" si="2"/>
        <v>-1.6571786976245269</v>
      </c>
      <c r="G21">
        <f t="shared" si="3"/>
        <v>-1.7147984280919266</v>
      </c>
      <c r="H21">
        <f t="shared" si="4"/>
        <v>0.19067617709900425</v>
      </c>
    </row>
    <row r="22" spans="1:8" ht="12.75">
      <c r="A22">
        <v>2</v>
      </c>
      <c r="B22">
        <f t="shared" si="0"/>
        <v>0.2</v>
      </c>
      <c r="C22">
        <f t="shared" si="7"/>
        <v>0.6743266344688219</v>
      </c>
      <c r="D22">
        <f aca="true" t="shared" si="9" ref="D22:D88">EXP(-((lambda*B22)^alpha))</f>
        <v>0.8126581475270012</v>
      </c>
      <c r="E22">
        <f t="shared" si="8"/>
        <v>0.8297789624344065</v>
      </c>
      <c r="F22">
        <f t="shared" si="2"/>
        <v>-1.5728902850982662</v>
      </c>
      <c r="G22">
        <f t="shared" si="3"/>
        <v>-1.6094379124341003</v>
      </c>
      <c r="H22">
        <f t="shared" si="4"/>
        <v>0.20744474060860166</v>
      </c>
    </row>
    <row r="23" spans="1:8" ht="12.75">
      <c r="A23">
        <v>2.5</v>
      </c>
      <c r="B23">
        <f t="shared" si="0"/>
        <v>0.25</v>
      </c>
      <c r="C23">
        <f t="shared" si="7"/>
        <v>0.6192708728292905</v>
      </c>
      <c r="D23">
        <f t="shared" si="9"/>
        <v>0.7803694088583425</v>
      </c>
      <c r="E23">
        <f t="shared" si="8"/>
        <v>0.7935611849973279</v>
      </c>
      <c r="F23">
        <f t="shared" si="2"/>
        <v>-1.3943754440468983</v>
      </c>
      <c r="G23">
        <f t="shared" si="3"/>
        <v>-1.3862943611198906</v>
      </c>
      <c r="H23">
        <f t="shared" si="4"/>
        <v>0.24798787031166503</v>
      </c>
    </row>
    <row r="24" spans="1:8" ht="12.75">
      <c r="A24">
        <v>3</v>
      </c>
      <c r="B24">
        <f t="shared" si="0"/>
        <v>0.30000000000000004</v>
      </c>
      <c r="C24">
        <f>E24*D24</f>
        <v>0.5742912539061283</v>
      </c>
      <c r="D24">
        <f>EXP(-((lambda*B24)^alpha))</f>
        <v>0.7505645256174573</v>
      </c>
      <c r="E24">
        <f>lambda*alpha*(lambda*B24)^(alpha-1)</f>
        <v>0.7651457460418656</v>
      </c>
      <c r="F24">
        <f t="shared" si="2"/>
        <v>-1.2485181986117349</v>
      </c>
      <c r="G24">
        <f t="shared" si="3"/>
        <v>-1.203972804325936</v>
      </c>
      <c r="H24">
        <f t="shared" si="4"/>
        <v>0.28692965476569965</v>
      </c>
    </row>
    <row r="25" spans="1:8" ht="12.75">
      <c r="A25">
        <v>3.5</v>
      </c>
      <c r="B25">
        <f t="shared" si="0"/>
        <v>0.35000000000000003</v>
      </c>
      <c r="C25">
        <f>E25*D25</f>
        <v>0.5362754309599678</v>
      </c>
      <c r="D25">
        <f>EXP(-((lambda*B25)^alpha))</f>
        <v>0.7228248760719639</v>
      </c>
      <c r="E25">
        <f>lambda*alpha*(lambda*B25)^(alpha-1)</f>
        <v>0.741916124793935</v>
      </c>
      <c r="F25">
        <f t="shared" si="2"/>
        <v>-1.125197654749928</v>
      </c>
      <c r="G25">
        <f t="shared" si="3"/>
        <v>-1.0498221244986776</v>
      </c>
      <c r="H25">
        <f t="shared" si="4"/>
        <v>0.3245883045973466</v>
      </c>
    </row>
    <row r="26" spans="1:8" ht="12.75">
      <c r="A26">
        <v>4</v>
      </c>
      <c r="B26">
        <f t="shared" si="0"/>
        <v>0.4</v>
      </c>
      <c r="C26">
        <f>E26*D26</f>
        <v>0.5033811553780503</v>
      </c>
      <c r="D26">
        <f>EXP(-((lambda*B26)^alpha))</f>
        <v>0.6968519705812404</v>
      </c>
      <c r="E26">
        <f>lambda*alpha*(lambda*B26)^(alpha-1)</f>
        <v>0.722364543158546</v>
      </c>
      <c r="F26">
        <f t="shared" si="2"/>
        <v>-1.01837254065031</v>
      </c>
      <c r="G26">
        <f t="shared" si="3"/>
        <v>-0.916290731874155</v>
      </c>
      <c r="H26">
        <f t="shared" si="4"/>
        <v>0.3611822715792731</v>
      </c>
    </row>
    <row r="27" spans="1:8" ht="12.75">
      <c r="A27">
        <v>4.5</v>
      </c>
      <c r="B27">
        <f t="shared" si="0"/>
        <v>0.45</v>
      </c>
      <c r="C27">
        <f t="shared" si="7"/>
        <v>0.4744248151038961</v>
      </c>
      <c r="D27">
        <f t="shared" si="9"/>
        <v>0.6724213291355234</v>
      </c>
      <c r="E27">
        <f t="shared" si="8"/>
        <v>0.7055469458617931</v>
      </c>
      <c r="F27">
        <f t="shared" si="2"/>
        <v>-0.924146112125203</v>
      </c>
      <c r="G27">
        <f t="shared" si="3"/>
        <v>-0.7985076962177716</v>
      </c>
      <c r="H27">
        <f t="shared" si="4"/>
        <v>0.3968701570472588</v>
      </c>
    </row>
    <row r="28" spans="1:8" ht="12.75">
      <c r="A28">
        <v>5</v>
      </c>
      <c r="B28">
        <f t="shared" si="0"/>
        <v>0.5</v>
      </c>
      <c r="C28">
        <f t="shared" si="7"/>
        <v>0.44859893509752385</v>
      </c>
      <c r="D28">
        <f t="shared" si="9"/>
        <v>0.6493574390255521</v>
      </c>
      <c r="E28">
        <f t="shared" si="8"/>
        <v>0.6908351366093637</v>
      </c>
      <c r="F28">
        <f t="shared" si="2"/>
        <v>-0.8398576995989424</v>
      </c>
      <c r="G28">
        <f t="shared" si="3"/>
        <v>-0.6931471805599453</v>
      </c>
      <c r="H28">
        <f t="shared" si="4"/>
        <v>0.4317719603808522</v>
      </c>
    </row>
    <row r="29" spans="1:8" ht="12.75">
      <c r="A29">
        <v>6</v>
      </c>
      <c r="B29">
        <f t="shared" si="0"/>
        <v>0.6000000000000001</v>
      </c>
      <c r="C29">
        <f t="shared" si="7"/>
        <v>0.4041812241882005</v>
      </c>
      <c r="D29">
        <f t="shared" si="9"/>
        <v>0.6067893728056748</v>
      </c>
      <c r="E29">
        <f t="shared" si="8"/>
        <v>0.6660980602203792</v>
      </c>
      <c r="F29">
        <f t="shared" si="2"/>
        <v>-0.6940004541637784</v>
      </c>
      <c r="G29">
        <f t="shared" si="3"/>
        <v>-0.5108256237659905</v>
      </c>
      <c r="H29">
        <f t="shared" si="4"/>
        <v>0.49957354516528457</v>
      </c>
    </row>
    <row r="30" spans="1:8" ht="12.75">
      <c r="A30">
        <v>7</v>
      </c>
      <c r="B30">
        <f t="shared" si="0"/>
        <v>0.7000000000000001</v>
      </c>
      <c r="C30">
        <f t="shared" si="7"/>
        <v>0.3670381150894826</v>
      </c>
      <c r="D30">
        <f t="shared" si="9"/>
        <v>0.5682799779309334</v>
      </c>
      <c r="E30">
        <f t="shared" si="8"/>
        <v>0.6458755003578377</v>
      </c>
      <c r="F30">
        <f t="shared" si="2"/>
        <v>-0.570679910301972</v>
      </c>
      <c r="G30">
        <f t="shared" si="3"/>
        <v>-0.3566749439387323</v>
      </c>
      <c r="H30">
        <f t="shared" si="4"/>
        <v>0.5651410628131079</v>
      </c>
    </row>
    <row r="31" spans="1:8" ht="12.75">
      <c r="A31">
        <v>8</v>
      </c>
      <c r="B31">
        <f t="shared" si="0"/>
        <v>0.8</v>
      </c>
      <c r="C31">
        <f t="shared" si="7"/>
        <v>0.33530669579184835</v>
      </c>
      <c r="D31">
        <f t="shared" si="9"/>
        <v>0.5332020425468894</v>
      </c>
      <c r="E31">
        <f t="shared" si="8"/>
        <v>0.6288548599518197</v>
      </c>
      <c r="F31">
        <f t="shared" si="2"/>
        <v>-0.46385479620235365</v>
      </c>
      <c r="G31">
        <f t="shared" si="3"/>
        <v>-0.2231435513142097</v>
      </c>
      <c r="H31">
        <f t="shared" si="4"/>
        <v>0.6288548599518198</v>
      </c>
    </row>
    <row r="32" spans="1:8" ht="12.75">
      <c r="A32">
        <v>9</v>
      </c>
      <c r="B32">
        <f t="shared" si="0"/>
        <v>0.9</v>
      </c>
      <c r="C32">
        <f t="shared" si="7"/>
        <v>0.3077700145682781</v>
      </c>
      <c r="D32">
        <f t="shared" si="9"/>
        <v>0.5010792145378333</v>
      </c>
      <c r="E32">
        <f t="shared" si="8"/>
        <v>0.6142142911518441</v>
      </c>
      <c r="F32">
        <f t="shared" si="2"/>
        <v>-0.3696283676772468</v>
      </c>
      <c r="G32">
        <f t="shared" si="3"/>
        <v>-0.10536051565782628</v>
      </c>
      <c r="H32">
        <f t="shared" si="4"/>
        <v>0.6909910775458248</v>
      </c>
    </row>
    <row r="33" spans="1:8" ht="12.75">
      <c r="A33">
        <v>10</v>
      </c>
      <c r="B33">
        <f t="shared" si="0"/>
        <v>1</v>
      </c>
      <c r="C33">
        <f t="shared" si="7"/>
        <v>0.28358534710940253</v>
      </c>
      <c r="D33">
        <f t="shared" si="9"/>
        <v>0.4715365569340362</v>
      </c>
      <c r="E33">
        <f t="shared" si="8"/>
        <v>0.6014069173200364</v>
      </c>
      <c r="F33">
        <f t="shared" si="2"/>
        <v>-0.28533995515098604</v>
      </c>
      <c r="G33">
        <f t="shared" si="3"/>
        <v>0</v>
      </c>
      <c r="H33">
        <f t="shared" si="4"/>
        <v>0.7517586466500454</v>
      </c>
    </row>
    <row r="34" spans="1:8" ht="12.75">
      <c r="A34">
        <v>11</v>
      </c>
      <c r="B34">
        <f t="shared" si="0"/>
        <v>1.1</v>
      </c>
      <c r="C34">
        <f t="shared" si="7"/>
        <v>0.2621426949596209</v>
      </c>
      <c r="D34">
        <f t="shared" si="9"/>
        <v>0.4442709105141096</v>
      </c>
      <c r="E34">
        <f t="shared" si="8"/>
        <v>0.5900514500404039</v>
      </c>
      <c r="F34">
        <f t="shared" si="2"/>
        <v>-0.20909181130752608</v>
      </c>
      <c r="G34">
        <f t="shared" si="3"/>
        <v>0.09531017980432493</v>
      </c>
      <c r="H34">
        <f t="shared" si="4"/>
        <v>0.8113207438055554</v>
      </c>
    </row>
    <row r="35" spans="1:8" ht="12.75">
      <c r="A35">
        <v>12</v>
      </c>
      <c r="B35">
        <f t="shared" si="0"/>
        <v>1.2000000000000002</v>
      </c>
      <c r="C35">
        <f t="shared" si="7"/>
        <v>0.24298492365776467</v>
      </c>
      <c r="D35">
        <f t="shared" si="9"/>
        <v>0.41903196956077066</v>
      </c>
      <c r="E35">
        <f t="shared" si="8"/>
        <v>0.5798720415353069</v>
      </c>
      <c r="F35">
        <f t="shared" si="2"/>
        <v>-0.13948270971582208</v>
      </c>
      <c r="G35">
        <f t="shared" si="3"/>
        <v>0.1823215567939548</v>
      </c>
      <c r="H35">
        <f t="shared" si="4"/>
        <v>0.8698080623029605</v>
      </c>
    </row>
    <row r="36" spans="1:8" ht="12.75">
      <c r="A36">
        <v>13</v>
      </c>
      <c r="B36">
        <f t="shared" si="0"/>
        <v>1.3</v>
      </c>
      <c r="C36">
        <f t="shared" si="7"/>
        <v>0.2257597709122446</v>
      </c>
      <c r="D36">
        <f t="shared" si="9"/>
        <v>0.39560958668062784</v>
      </c>
      <c r="E36">
        <f t="shared" si="8"/>
        <v>0.570663043852116</v>
      </c>
      <c r="F36">
        <f t="shared" si="2"/>
        <v>-0.07544854357699311</v>
      </c>
      <c r="G36">
        <f t="shared" si="3"/>
        <v>0.26236426446749106</v>
      </c>
      <c r="H36">
        <f t="shared" si="4"/>
        <v>0.9273274462596887</v>
      </c>
    </row>
    <row r="37" spans="1:8" ht="12.75">
      <c r="A37">
        <v>14</v>
      </c>
      <c r="B37">
        <f t="shared" si="0"/>
        <v>1.4000000000000001</v>
      </c>
      <c r="C37">
        <f t="shared" si="7"/>
        <v>0.21018951666305277</v>
      </c>
      <c r="D37">
        <f t="shared" si="9"/>
        <v>0.3738249119136768</v>
      </c>
      <c r="E37">
        <f t="shared" si="8"/>
        <v>0.5622672806556817</v>
      </c>
      <c r="F37">
        <f t="shared" si="2"/>
        <v>-0.016162165854015618</v>
      </c>
      <c r="G37">
        <f t="shared" si="3"/>
        <v>0.336472236621213</v>
      </c>
      <c r="H37">
        <f t="shared" si="4"/>
        <v>0.9839677411474429</v>
      </c>
    </row>
    <row r="38" spans="1:8" ht="12.75">
      <c r="A38">
        <v>15</v>
      </c>
      <c r="B38">
        <f t="shared" si="0"/>
        <v>1.5</v>
      </c>
      <c r="C38">
        <f t="shared" si="7"/>
        <v>0.19605100549514567</v>
      </c>
      <c r="D38">
        <f t="shared" si="9"/>
        <v>0.35352400355127583</v>
      </c>
      <c r="E38">
        <f t="shared" si="8"/>
        <v>0.5545620764806428</v>
      </c>
      <c r="F38">
        <f t="shared" si="2"/>
        <v>0.03903213133554539</v>
      </c>
      <c r="G38">
        <f t="shared" si="3"/>
        <v>0.4054651081081644</v>
      </c>
      <c r="H38">
        <f t="shared" si="4"/>
        <v>1.0398038934012053</v>
      </c>
    </row>
    <row r="39" spans="1:8" ht="12.75">
      <c r="A39">
        <v>16</v>
      </c>
      <c r="B39">
        <f t="shared" si="0"/>
        <v>1.6</v>
      </c>
      <c r="C39">
        <f t="shared" si="7"/>
        <v>0.18316202461673134</v>
      </c>
      <c r="D39">
        <f t="shared" si="9"/>
        <v>0.33457309432463567</v>
      </c>
      <c r="E39">
        <f t="shared" si="8"/>
        <v>0.5474499525625619</v>
      </c>
      <c r="F39">
        <f t="shared" si="2"/>
        <v>0.09066294824560246</v>
      </c>
      <c r="G39">
        <f t="shared" si="3"/>
        <v>0.47000362924573563</v>
      </c>
      <c r="H39">
        <f t="shared" si="4"/>
        <v>1.0948999051251238</v>
      </c>
    </row>
    <row r="40" spans="1:8" ht="12.75">
      <c r="A40">
        <v>17</v>
      </c>
      <c r="B40">
        <f t="shared" si="0"/>
        <v>1.7000000000000002</v>
      </c>
      <c r="C40">
        <f t="shared" si="7"/>
        <v>0.1713717386150285</v>
      </c>
      <c r="D40">
        <f t="shared" si="9"/>
        <v>0.31685500244090736</v>
      </c>
      <c r="E40">
        <f t="shared" si="8"/>
        <v>0.5408522424921756</v>
      </c>
      <c r="F40">
        <f t="shared" si="2"/>
        <v>0.1391626456987504</v>
      </c>
      <c r="G40">
        <f t="shared" si="3"/>
        <v>0.5306282510621705</v>
      </c>
      <c r="H40">
        <f t="shared" si="4"/>
        <v>1.1493110152958732</v>
      </c>
    </row>
    <row r="41" spans="1:8" ht="12.75">
      <c r="A41">
        <v>18</v>
      </c>
      <c r="B41">
        <f t="shared" si="0"/>
        <v>1.8</v>
      </c>
      <c r="C41">
        <f t="shared" si="7"/>
        <v>0.16055380113380072</v>
      </c>
      <c r="D41">
        <f t="shared" si="9"/>
        <v>0.3002663563966543</v>
      </c>
      <c r="E41">
        <f t="shared" si="8"/>
        <v>0.5347045971467674</v>
      </c>
      <c r="F41">
        <f t="shared" si="2"/>
        <v>0.18488937677070938</v>
      </c>
      <c r="G41">
        <f t="shared" si="3"/>
        <v>0.5877866649021191</v>
      </c>
      <c r="H41">
        <f t="shared" si="4"/>
        <v>1.2030853435802271</v>
      </c>
    </row>
    <row r="42" spans="1:8" ht="12.75">
      <c r="A42">
        <v>19</v>
      </c>
      <c r="B42">
        <f t="shared" si="0"/>
        <v>1.9000000000000001</v>
      </c>
      <c r="C42">
        <f t="shared" si="7"/>
        <v>0.15060128435874978</v>
      </c>
      <c r="D42">
        <f t="shared" si="9"/>
        <v>0.28471541208898415</v>
      </c>
      <c r="E42">
        <f t="shared" si="8"/>
        <v>0.5289537480734667</v>
      </c>
      <c r="F42">
        <f t="shared" si="2"/>
        <v>0.22814315378692995</v>
      </c>
      <c r="G42">
        <f t="shared" si="3"/>
        <v>0.6418538861723948</v>
      </c>
      <c r="H42">
        <f t="shared" si="4"/>
        <v>1.2562651516744836</v>
      </c>
    </row>
    <row r="43" spans="1:8" ht="12.75">
      <c r="A43">
        <v>20</v>
      </c>
      <c r="B43">
        <f t="shared" si="0"/>
        <v>2</v>
      </c>
      <c r="C43">
        <f t="shared" si="7"/>
        <v>0.14142287419568864</v>
      </c>
      <c r="D43">
        <f t="shared" si="9"/>
        <v>0.27012031000816017</v>
      </c>
      <c r="E43">
        <f t="shared" si="8"/>
        <v>0.5235551306431432</v>
      </c>
      <c r="F43">
        <f t="shared" si="2"/>
        <v>0.2691777892969704</v>
      </c>
      <c r="G43">
        <f t="shared" si="3"/>
        <v>0.6931471805599453</v>
      </c>
      <c r="H43">
        <f t="shared" si="4"/>
        <v>1.3088878266078583</v>
      </c>
    </row>
    <row r="44" spans="1:8" ht="12.75">
      <c r="A44">
        <v>21</v>
      </c>
      <c r="B44">
        <f t="shared" si="0"/>
        <v>2.1</v>
      </c>
      <c r="C44">
        <f t="shared" si="7"/>
        <v>0.1329399663429646</v>
      </c>
      <c r="D44">
        <f t="shared" si="9"/>
        <v>0.25640766539855464</v>
      </c>
      <c r="E44">
        <f t="shared" si="8"/>
        <v>0.5184711078599211</v>
      </c>
      <c r="F44">
        <f t="shared" si="2"/>
        <v>0.30820992063251595</v>
      </c>
      <c r="G44">
        <f t="shared" si="3"/>
        <v>0.7419373447293773</v>
      </c>
      <c r="H44">
        <f t="shared" si="4"/>
        <v>1.360986658132293</v>
      </c>
    </row>
    <row r="45" spans="1:8" ht="12.75">
      <c r="A45">
        <v>22</v>
      </c>
      <c r="B45">
        <f t="shared" si="0"/>
        <v>2.2</v>
      </c>
      <c r="C45">
        <f t="shared" si="7"/>
        <v>0.12508441625087094</v>
      </c>
      <c r="D45">
        <f t="shared" si="9"/>
        <v>0.2435114144254726</v>
      </c>
      <c r="E45">
        <f t="shared" si="8"/>
        <v>0.5136696222063685</v>
      </c>
      <c r="F45">
        <f t="shared" si="2"/>
        <v>0.34542593314043035</v>
      </c>
      <c r="G45">
        <f t="shared" si="3"/>
        <v>0.7884573603642703</v>
      </c>
      <c r="H45">
        <f t="shared" si="4"/>
        <v>1.4125914610675137</v>
      </c>
    </row>
    <row r="46" spans="1:8" ht="12.75">
      <c r="A46">
        <v>23</v>
      </c>
      <c r="B46">
        <f t="shared" si="0"/>
        <v>2.3000000000000003</v>
      </c>
      <c r="C46">
        <f t="shared" si="7"/>
        <v>0.11779677203566491</v>
      </c>
      <c r="D46">
        <f t="shared" si="9"/>
        <v>0.231371860014163</v>
      </c>
      <c r="E46">
        <f t="shared" si="8"/>
        <v>0.5091231579694013</v>
      </c>
      <c r="F46">
        <f t="shared" si="2"/>
        <v>0.3809873431970974</v>
      </c>
      <c r="G46">
        <f t="shared" si="3"/>
        <v>0.8329091229351041</v>
      </c>
      <c r="H46">
        <f t="shared" si="4"/>
        <v>1.4637290791620294</v>
      </c>
    </row>
    <row r="47" spans="1:8" ht="12.75">
      <c r="A47">
        <v>24</v>
      </c>
      <c r="B47">
        <f t="shared" si="0"/>
        <v>2.4000000000000004</v>
      </c>
      <c r="C47">
        <f t="shared" si="7"/>
        <v>0.1110248697314785</v>
      </c>
      <c r="D47">
        <f t="shared" si="9"/>
        <v>0.21993487543672896</v>
      </c>
      <c r="E47">
        <f t="shared" si="8"/>
        <v>0.504807932398235</v>
      </c>
      <c r="F47">
        <f t="shared" si="2"/>
        <v>0.41503503473213416</v>
      </c>
      <c r="G47">
        <f t="shared" si="3"/>
        <v>0.8754687373539001</v>
      </c>
      <c r="H47">
        <f t="shared" si="4"/>
        <v>1.514423797194705</v>
      </c>
    </row>
    <row r="48" spans="1:8" ht="12.75">
      <c r="A48">
        <v>25</v>
      </c>
      <c r="B48">
        <f t="shared" si="0"/>
        <v>2.5</v>
      </c>
      <c r="C48">
        <f t="shared" si="7"/>
        <v>0.10472270426021235</v>
      </c>
      <c r="D48">
        <f t="shared" si="9"/>
        <v>0.2091512339766062</v>
      </c>
      <c r="E48">
        <f t="shared" si="8"/>
        <v>0.5007032579684694</v>
      </c>
      <c r="F48">
        <f t="shared" si="2"/>
        <v>0.4476926303483382</v>
      </c>
      <c r="G48">
        <f t="shared" si="3"/>
        <v>0.9162907318741551</v>
      </c>
      <c r="H48">
        <f t="shared" si="4"/>
        <v>1.5646976811514672</v>
      </c>
    </row>
    <row r="49" spans="1:8" ht="12.75">
      <c r="A49">
        <v>26</v>
      </c>
      <c r="B49">
        <f t="shared" si="0"/>
        <v>2.6</v>
      </c>
      <c r="C49">
        <f t="shared" si="7"/>
        <v>0.09884951291705121</v>
      </c>
      <c r="D49">
        <f t="shared" si="9"/>
        <v>0.19897604042062383</v>
      </c>
      <c r="E49">
        <f t="shared" si="8"/>
        <v>0.4967910342777405</v>
      </c>
      <c r="F49">
        <f t="shared" si="2"/>
        <v>0.4790692008709632</v>
      </c>
      <c r="G49">
        <f t="shared" si="3"/>
        <v>0.9555114450274363</v>
      </c>
      <c r="H49">
        <f t="shared" si="4"/>
        <v>1.6145708614026566</v>
      </c>
    </row>
    <row r="50" spans="1:8" ht="12.75">
      <c r="A50">
        <v>27</v>
      </c>
      <c r="B50">
        <f t="shared" si="0"/>
        <v>2.7</v>
      </c>
      <c r="C50">
        <f t="shared" si="7"/>
        <v>0.09336902458406343</v>
      </c>
      <c r="D50">
        <f t="shared" si="9"/>
        <v>0.18936824558081672</v>
      </c>
      <c r="E50">
        <f t="shared" si="8"/>
        <v>0.4930553393346844</v>
      </c>
      <c r="F50">
        <f t="shared" si="2"/>
        <v>0.5092614632572409</v>
      </c>
      <c r="G50">
        <f t="shared" si="3"/>
        <v>0.9932517730102834</v>
      </c>
      <c r="H50">
        <f t="shared" si="4"/>
        <v>1.6640617702545601</v>
      </c>
    </row>
    <row r="51" spans="1:8" ht="12.75">
      <c r="A51">
        <v>28</v>
      </c>
      <c r="B51">
        <f t="shared" si="0"/>
        <v>2.8000000000000003</v>
      </c>
      <c r="C51">
        <f t="shared" si="7"/>
        <v>0.08824883957529107</v>
      </c>
      <c r="D51">
        <f t="shared" si="9"/>
        <v>0.18029022911011486</v>
      </c>
      <c r="E51">
        <f t="shared" si="8"/>
        <v>0.4894820978977836</v>
      </c>
      <c r="F51">
        <f t="shared" si="2"/>
        <v>0.5383555785939407</v>
      </c>
      <c r="G51">
        <f t="shared" si="3"/>
        <v>1.0296194171811583</v>
      </c>
      <c r="H51">
        <f t="shared" si="4"/>
        <v>1.7131873426422426</v>
      </c>
    </row>
    <row r="52" spans="1:8" ht="12.75">
      <c r="A52">
        <v>29</v>
      </c>
      <c r="B52">
        <f t="shared" si="0"/>
        <v>2.9000000000000004</v>
      </c>
      <c r="C52">
        <f t="shared" si="7"/>
        <v>0.0834599134655148</v>
      </c>
      <c r="D52">
        <f t="shared" si="9"/>
        <v>0.17170743894092685</v>
      </c>
      <c r="E52">
        <f t="shared" si="8"/>
        <v>0.48605881014990754</v>
      </c>
      <c r="F52">
        <f t="shared" si="2"/>
        <v>0.5664286344429569</v>
      </c>
      <c r="G52">
        <f t="shared" si="3"/>
        <v>1.0647107369924285</v>
      </c>
      <c r="H52">
        <f t="shared" si="4"/>
        <v>1.7619631867934153</v>
      </c>
    </row>
    <row r="53" spans="1:8" ht="12.75">
      <c r="A53">
        <v>30</v>
      </c>
      <c r="B53">
        <f t="shared" si="0"/>
        <v>3</v>
      </c>
      <c r="C53">
        <f t="shared" si="7"/>
        <v>0.07897612444294506</v>
      </c>
      <c r="D53">
        <f t="shared" si="9"/>
        <v>0.16358807801531794</v>
      </c>
      <c r="E53">
        <f t="shared" si="8"/>
        <v>0.48277432806289194</v>
      </c>
      <c r="F53">
        <f t="shared" si="2"/>
        <v>0.5935498757835017</v>
      </c>
      <c r="G53">
        <f t="shared" si="3"/>
        <v>1.0986122886681098</v>
      </c>
      <c r="H53">
        <f t="shared" si="4"/>
        <v>1.8104037302358447</v>
      </c>
    </row>
    <row r="54" spans="1:8" ht="12.75">
      <c r="A54">
        <v>31</v>
      </c>
      <c r="B54">
        <f t="shared" si="0"/>
        <v>3.1</v>
      </c>
      <c r="C54">
        <f t="shared" si="7"/>
        <v>0.07477390831465386</v>
      </c>
      <c r="D54">
        <f t="shared" si="9"/>
        <v>0.1559028307808379</v>
      </c>
      <c r="E54">
        <f t="shared" si="8"/>
        <v>0.4796186697839252</v>
      </c>
      <c r="F54">
        <f t="shared" si="2"/>
        <v>0.6197817340418945</v>
      </c>
      <c r="G54">
        <f t="shared" si="3"/>
        <v>1.1314021114911006</v>
      </c>
      <c r="H54">
        <f t="shared" si="4"/>
        <v>1.8585223454127102</v>
      </c>
    </row>
    <row r="55" spans="1:8" ht="12.75">
      <c r="A55">
        <v>32</v>
      </c>
      <c r="B55">
        <f aca="true" t="shared" si="10" ref="B55:B86">A55*$B$4</f>
        <v>3.2</v>
      </c>
      <c r="C55">
        <f t="shared" si="7"/>
        <v>0.07083194873514045</v>
      </c>
      <c r="D55">
        <f t="shared" si="9"/>
        <v>0.14862462333301948</v>
      </c>
      <c r="E55">
        <f t="shared" si="8"/>
        <v>0.4765828645797747</v>
      </c>
      <c r="F55">
        <f t="shared" si="2"/>
        <v>0.6451806926935588</v>
      </c>
      <c r="G55">
        <f t="shared" si="3"/>
        <v>1.1631508098056809</v>
      </c>
      <c r="H55">
        <f t="shared" si="4"/>
        <v>1.9063314583190991</v>
      </c>
    </row>
    <row r="56" spans="1:8" ht="12.75">
      <c r="A56">
        <v>33</v>
      </c>
      <c r="B56">
        <f t="shared" si="10"/>
        <v>3.3000000000000003</v>
      </c>
      <c r="C56">
        <f aca="true" t="shared" si="11" ref="C56:C87">E56*D56</f>
        <v>0.06713091283719154</v>
      </c>
      <c r="D56">
        <f t="shared" si="9"/>
        <v>0.14172841219218363</v>
      </c>
      <c r="E56">
        <f t="shared" si="8"/>
        <v>0.47365882252432256</v>
      </c>
      <c r="F56">
        <f t="shared" si="2"/>
        <v>0.6697980196269618</v>
      </c>
      <c r="G56">
        <f t="shared" si="3"/>
        <v>1.1939224684724346</v>
      </c>
      <c r="H56">
        <f t="shared" si="4"/>
        <v>1.953842642912831</v>
      </c>
    </row>
    <row r="57" spans="1:8" ht="12.75">
      <c r="A57">
        <v>34</v>
      </c>
      <c r="B57">
        <f t="shared" si="10"/>
        <v>3.4000000000000004</v>
      </c>
      <c r="C57">
        <f t="shared" si="11"/>
        <v>0.06365322444125714</v>
      </c>
      <c r="D57">
        <f t="shared" si="9"/>
        <v>0.1351909975800589</v>
      </c>
      <c r="E57">
        <f t="shared" si="8"/>
        <v>0.4708392243615354</v>
      </c>
      <c r="F57">
        <f t="shared" si="2"/>
        <v>0.6936803901467067</v>
      </c>
      <c r="G57">
        <f t="shared" si="3"/>
        <v>1.2237754316221159</v>
      </c>
      <c r="H57">
        <f t="shared" si="4"/>
        <v>2.0010667035365257</v>
      </c>
    </row>
    <row r="58" spans="1:8" ht="12.75">
      <c r="A58">
        <v>35</v>
      </c>
      <c r="B58">
        <f t="shared" si="10"/>
        <v>3.5</v>
      </c>
      <c r="C58">
        <f t="shared" si="11"/>
        <v>0.06038286856244314</v>
      </c>
      <c r="D58">
        <f t="shared" si="9"/>
        <v>0.12899085776370045</v>
      </c>
      <c r="E58">
        <f t="shared" si="8"/>
        <v>0.46811742792701694</v>
      </c>
      <c r="F58">
        <f t="shared" si="2"/>
        <v>0.7168704196453085</v>
      </c>
      <c r="G58">
        <f t="shared" si="3"/>
        <v>1.252762968495368</v>
      </c>
      <c r="H58">
        <f t="shared" si="4"/>
        <v>2.048013747180699</v>
      </c>
    </row>
    <row r="59" spans="1:8" ht="12.75">
      <c r="A59">
        <v>36</v>
      </c>
      <c r="B59">
        <f t="shared" si="10"/>
        <v>3.6</v>
      </c>
      <c r="C59">
        <f t="shared" si="11"/>
        <v>0.05730522213648447</v>
      </c>
      <c r="D59">
        <f t="shared" si="9"/>
        <v>0.12310800159971531</v>
      </c>
      <c r="E59">
        <f t="shared" si="8"/>
        <v>0.4654873882431456</v>
      </c>
      <c r="F59">
        <f t="shared" si="2"/>
        <v>0.7394071212186655</v>
      </c>
      <c r="G59">
        <f t="shared" si="3"/>
        <v>1.2809338454620642</v>
      </c>
      <c r="H59">
        <f t="shared" si="4"/>
        <v>2.0946932470941553</v>
      </c>
    </row>
    <row r="60" spans="1:8" ht="12.75">
      <c r="A60">
        <v>37</v>
      </c>
      <c r="B60">
        <f t="shared" si="10"/>
        <v>3.7</v>
      </c>
      <c r="C60">
        <f t="shared" si="11"/>
        <v>0.054406906830460185</v>
      </c>
      <c r="D60">
        <f t="shared" si="9"/>
        <v>0.11752383687057794</v>
      </c>
      <c r="E60">
        <f t="shared" si="8"/>
        <v>0.4629435889705958</v>
      </c>
      <c r="F60">
        <f t="shared" si="2"/>
        <v>0.7613263005691572</v>
      </c>
      <c r="G60">
        <f t="shared" si="3"/>
        <v>1.308332819650179</v>
      </c>
      <c r="H60">
        <f t="shared" si="4"/>
        <v>2.1411140989890054</v>
      </c>
    </row>
    <row r="61" spans="1:8" ht="12.75">
      <c r="A61">
        <v>38</v>
      </c>
      <c r="B61">
        <f t="shared" si="10"/>
        <v>3.8000000000000003</v>
      </c>
      <c r="C61">
        <f t="shared" si="11"/>
        <v>0.05167566055146467</v>
      </c>
      <c r="D61">
        <f t="shared" si="9"/>
        <v>0.11222105237943816</v>
      </c>
      <c r="E61">
        <f t="shared" si="8"/>
        <v>0.46048098334295257</v>
      </c>
      <c r="F61">
        <f t="shared" si="2"/>
        <v>0.7826608982348863</v>
      </c>
      <c r="G61">
        <f t="shared" si="3"/>
        <v>1.3350010667323402</v>
      </c>
      <c r="H61">
        <f t="shared" si="4"/>
        <v>2.1872846708790252</v>
      </c>
    </row>
    <row r="62" spans="1:8" ht="12.75">
      <c r="A62">
        <v>39</v>
      </c>
      <c r="B62">
        <f t="shared" si="10"/>
        <v>3.9000000000000004</v>
      </c>
      <c r="C62">
        <f t="shared" si="11"/>
        <v>0.04910022486223626</v>
      </c>
      <c r="D62">
        <f t="shared" si="9"/>
        <v>0.10718351207760612</v>
      </c>
      <c r="E62">
        <f t="shared" si="8"/>
        <v>0.4580949430606947</v>
      </c>
      <c r="F62">
        <f t="shared" si="2"/>
        <v>0.8034412873574948</v>
      </c>
      <c r="G62">
        <f t="shared" si="3"/>
        <v>1.3609765531356008</v>
      </c>
      <c r="H62">
        <f t="shared" si="4"/>
        <v>2.2332128474208868</v>
      </c>
    </row>
    <row r="63" spans="1:8" ht="12.75">
      <c r="A63">
        <v>40</v>
      </c>
      <c r="B63">
        <f t="shared" si="10"/>
        <v>4</v>
      </c>
      <c r="C63">
        <f t="shared" si="11"/>
        <v>0.04667024599081727</v>
      </c>
      <c r="D63">
        <f t="shared" si="9"/>
        <v>0.10239615975323049</v>
      </c>
      <c r="E63">
        <f t="shared" si="8"/>
        <v>0.4557812138979643</v>
      </c>
      <c r="F63">
        <f t="shared" si="2"/>
        <v>0.8236955337449265</v>
      </c>
      <c r="G63">
        <f t="shared" si="3"/>
        <v>1.3862943611198906</v>
      </c>
      <c r="H63">
        <f t="shared" si="4"/>
        <v>2.278906069489821</v>
      </c>
    </row>
    <row r="64" spans="1:8" ht="12.75">
      <c r="A64">
        <v>41</v>
      </c>
      <c r="B64">
        <f t="shared" si="10"/>
        <v>4.1000000000000005</v>
      </c>
      <c r="C64">
        <f t="shared" si="11"/>
        <v>0.04437618750736267</v>
      </c>
      <c r="D64">
        <f t="shared" si="9"/>
        <v>0.09784493302100082</v>
      </c>
      <c r="E64">
        <f t="shared" si="8"/>
        <v>0.45353587699669684</v>
      </c>
      <c r="F64">
        <f t="shared" si="2"/>
        <v>0.8434496238172238</v>
      </c>
      <c r="G64">
        <f t="shared" si="3"/>
        <v>1.4109869737102623</v>
      </c>
      <c r="H64">
        <f t="shared" si="4"/>
        <v>2.3243713696080714</v>
      </c>
    </row>
    <row r="65" spans="1:8" ht="12.75">
      <c r="A65">
        <v>42</v>
      </c>
      <c r="B65">
        <f t="shared" si="10"/>
        <v>4.2</v>
      </c>
      <c r="C65">
        <f t="shared" si="11"/>
        <v>0.0422092530547985</v>
      </c>
      <c r="D65">
        <f t="shared" si="9"/>
        <v>0.09351668552917769</v>
      </c>
      <c r="E65">
        <f t="shared" si="8"/>
        <v>0.45135531500021986</v>
      </c>
      <c r="F65">
        <f t="shared" si="2"/>
        <v>0.8627276650804722</v>
      </c>
      <c r="G65">
        <f t="shared" si="3"/>
        <v>1.4350845252893227</v>
      </c>
      <c r="H65">
        <f t="shared" si="4"/>
        <v>2.3696154037511543</v>
      </c>
    </row>
    <row r="66" spans="1:8" ht="12.75">
      <c r="A66">
        <v>43</v>
      </c>
      <c r="B66">
        <f t="shared" si="10"/>
        <v>4.3</v>
      </c>
      <c r="C66">
        <f t="shared" si="11"/>
        <v>0.040161317776197344</v>
      </c>
      <c r="D66">
        <f t="shared" si="9"/>
        <v>0.0893991164483503</v>
      </c>
      <c r="E66">
        <f t="shared" si="8"/>
        <v>0.4492361823217823</v>
      </c>
      <c r="F66">
        <f t="shared" si="2"/>
        <v>0.8815520630086274</v>
      </c>
      <c r="G66">
        <f t="shared" si="3"/>
        <v>1.4586150226995167</v>
      </c>
      <c r="H66">
        <f t="shared" si="4"/>
        <v>2.4146444799795796</v>
      </c>
    </row>
    <row r="67" spans="1:8" ht="12.75">
      <c r="A67">
        <v>44</v>
      </c>
      <c r="B67">
        <f t="shared" si="10"/>
        <v>4.4</v>
      </c>
      <c r="C67">
        <f t="shared" si="11"/>
        <v>0.03822486729211776</v>
      </c>
      <c r="D67">
        <f t="shared" si="9"/>
        <v>0.08548070643117593</v>
      </c>
      <c r="E67">
        <f t="shared" si="8"/>
        <v>0.4471753789598614</v>
      </c>
      <c r="F67">
        <f t="shared" si="2"/>
        <v>0.8999436775883866</v>
      </c>
      <c r="G67">
        <f t="shared" si="3"/>
        <v>1.4816045409242156</v>
      </c>
      <c r="H67">
        <f t="shared" si="4"/>
        <v>2.459464584279238</v>
      </c>
    </row>
    <row r="68" spans="1:8" ht="12.75">
      <c r="A68">
        <v>45</v>
      </c>
      <c r="B68">
        <f t="shared" si="10"/>
        <v>4.5</v>
      </c>
      <c r="C68">
        <f t="shared" si="11"/>
        <v>0.03639294325480626</v>
      </c>
      <c r="D68">
        <f t="shared" si="9"/>
        <v>0.08175065933807407</v>
      </c>
      <c r="E68">
        <f t="shared" si="8"/>
        <v>0.44517002736706773</v>
      </c>
      <c r="F68">
        <f t="shared" si="2"/>
        <v>0.9179219622700334</v>
      </c>
      <c r="G68">
        <f t="shared" si="3"/>
        <v>1.5040773967762742</v>
      </c>
      <c r="H68">
        <f t="shared" si="4"/>
        <v>2.5040814039397565</v>
      </c>
    </row>
    <row r="69" spans="1:8" ht="12.75">
      <c r="A69">
        <v>46</v>
      </c>
      <c r="B69">
        <f t="shared" si="10"/>
        <v>4.6000000000000005</v>
      </c>
      <c r="C69">
        <f t="shared" si="11"/>
        <v>0.034659094650187745</v>
      </c>
      <c r="D69">
        <f t="shared" si="9"/>
        <v>0.07819884911373441</v>
      </c>
      <c r="E69">
        <f t="shared" si="8"/>
        <v>0.44321745195736406</v>
      </c>
      <c r="F69">
        <f t="shared" si="2"/>
        <v>0.9355050876450536</v>
      </c>
      <c r="G69">
        <f t="shared" si="3"/>
        <v>1.5260563034950494</v>
      </c>
      <c r="H69">
        <f t="shared" si="4"/>
        <v>2.5485003487548434</v>
      </c>
    </row>
    <row r="70" spans="1:8" ht="12.75">
      <c r="A70">
        <v>47</v>
      </c>
      <c r="B70">
        <f t="shared" si="10"/>
        <v>4.7</v>
      </c>
      <c r="C70">
        <f t="shared" si="11"/>
        <v>0.03301733413857431</v>
      </c>
      <c r="D70">
        <f t="shared" si="9"/>
        <v>0.0748157712760269</v>
      </c>
      <c r="E70">
        <f t="shared" si="8"/>
        <v>0.44131516090049316</v>
      </c>
      <c r="F70">
        <f t="shared" si="2"/>
        <v>0.9527100518218244</v>
      </c>
      <c r="G70">
        <f t="shared" si="3"/>
        <v>1.547562508716013</v>
      </c>
      <c r="H70">
        <f t="shared" si="4"/>
        <v>2.5927265702903974</v>
      </c>
    </row>
    <row r="71" spans="1:8" ht="12.75">
      <c r="A71">
        <v>48</v>
      </c>
      <c r="B71">
        <f t="shared" si="10"/>
        <v>4.800000000000001</v>
      </c>
      <c r="C71">
        <f t="shared" si="11"/>
        <v>0.031462098825444915</v>
      </c>
      <c r="D71">
        <f t="shared" si="9"/>
        <v>0.07159249854463874</v>
      </c>
      <c r="E71">
        <f t="shared" si="8"/>
        <v>0.4394608299056351</v>
      </c>
      <c r="F71">
        <f aca="true" t="shared" si="12" ref="F71:F134">LN(-LN(D71))</f>
        <v>0.9695527791800904</v>
      </c>
      <c r="G71">
        <f aca="true" t="shared" si="13" ref="G71:G134">LN(B71)</f>
        <v>1.5686159179138455</v>
      </c>
      <c r="H71">
        <f aca="true" t="shared" si="14" ref="H71:H134">-LN(D71)</f>
        <v>2.6367649794338113</v>
      </c>
    </row>
    <row r="72" spans="1:8" ht="12.75">
      <c r="A72">
        <v>49</v>
      </c>
      <c r="B72">
        <f t="shared" si="10"/>
        <v>4.9</v>
      </c>
      <c r="C72">
        <f t="shared" si="11"/>
        <v>0.029988214938034417</v>
      </c>
      <c r="D72">
        <f t="shared" si="9"/>
        <v>0.0685206401932892</v>
      </c>
      <c r="E72">
        <f t="shared" si="8"/>
        <v>0.43765228774046705</v>
      </c>
      <c r="F72">
        <f t="shared" si="12"/>
        <v>0.986048208942279</v>
      </c>
      <c r="G72">
        <f t="shared" si="13"/>
        <v>1.589235205116581</v>
      </c>
      <c r="H72">
        <f t="shared" si="14"/>
        <v>2.680620262410361</v>
      </c>
    </row>
    <row r="73" spans="1:8" ht="12.75">
      <c r="A73">
        <v>50</v>
      </c>
      <c r="B73">
        <f t="shared" si="10"/>
        <v>5</v>
      </c>
      <c r="C73">
        <f t="shared" si="11"/>
        <v>0.02859086595466195</v>
      </c>
      <c r="D73">
        <f t="shared" si="9"/>
        <v>0.06559230475813896</v>
      </c>
      <c r="E73">
        <f t="shared" si="8"/>
        <v>0.4358875032686556</v>
      </c>
      <c r="F73">
        <f t="shared" si="12"/>
        <v>1.0022103747962945</v>
      </c>
      <c r="G73">
        <f t="shared" si="13"/>
        <v>1.6094379124341003</v>
      </c>
      <c r="H73">
        <f t="shared" si="14"/>
        <v>2.7242968954290983</v>
      </c>
    </row>
    <row r="74" spans="1:8" ht="12.75">
      <c r="A74">
        <v>51</v>
      </c>
      <c r="B74">
        <f t="shared" si="10"/>
        <v>5.1000000000000005</v>
      </c>
      <c r="C74">
        <f t="shared" si="11"/>
        <v>0.027265563794016255</v>
      </c>
      <c r="D74">
        <f t="shared" si="9"/>
        <v>0.06280006577722208</v>
      </c>
      <c r="E74">
        <f t="shared" si="8"/>
        <v>0.4341645738196921</v>
      </c>
      <c r="F74">
        <f t="shared" si="12"/>
        <v>1.0180524766332384</v>
      </c>
      <c r="G74">
        <f t="shared" si="13"/>
        <v>1.6292405397302803</v>
      </c>
      <c r="H74">
        <f t="shared" si="14"/>
        <v>2.7677991581005377</v>
      </c>
    </row>
    <row r="75" spans="1:8" ht="12.75">
      <c r="A75">
        <v>52</v>
      </c>
      <c r="B75">
        <f t="shared" si="10"/>
        <v>5.2</v>
      </c>
      <c r="C75">
        <f t="shared" si="11"/>
        <v>0.02600812272285236</v>
      </c>
      <c r="D75">
        <f t="shared" si="9"/>
        <v>0.06013693027237495</v>
      </c>
      <c r="E75">
        <f t="shared" si="8"/>
        <v>0.4324817147309511</v>
      </c>
      <c r="F75">
        <f t="shared" si="12"/>
        <v>1.0335869453189195</v>
      </c>
      <c r="G75">
        <f t="shared" si="13"/>
        <v>1.6486586255873816</v>
      </c>
      <c r="H75">
        <f t="shared" si="14"/>
        <v>2.8111311457511823</v>
      </c>
    </row>
    <row r="76" spans="1:8" ht="12.75">
      <c r="A76">
        <v>53</v>
      </c>
      <c r="B76">
        <f t="shared" si="10"/>
        <v>5.300000000000001</v>
      </c>
      <c r="C76">
        <f t="shared" si="11"/>
        <v>0.024814635684251875</v>
      </c>
      <c r="D76">
        <f t="shared" si="9"/>
        <v>0.0575963097170498</v>
      </c>
      <c r="E76">
        <f t="shared" si="8"/>
        <v>0.4308372499237774</v>
      </c>
      <c r="F76">
        <f t="shared" si="12"/>
        <v>1.048825501295475</v>
      </c>
      <c r="G76">
        <f t="shared" si="13"/>
        <v>1.6677068205580763</v>
      </c>
      <c r="H76">
        <f t="shared" si="14"/>
        <v>2.8542967807450257</v>
      </c>
    </row>
    <row r="77" spans="1:8" ht="12.75">
      <c r="A77">
        <v>54</v>
      </c>
      <c r="B77">
        <f t="shared" si="10"/>
        <v>5.4</v>
      </c>
      <c r="C77">
        <f t="shared" si="11"/>
        <v>0.023681452785988894</v>
      </c>
      <c r="D77">
        <f t="shared" si="9"/>
        <v>0.055171993261267954</v>
      </c>
      <c r="E77">
        <f t="shared" si="8"/>
        <v>0.4292296033939712</v>
      </c>
      <c r="F77">
        <f t="shared" si="12"/>
        <v>1.063779207705197</v>
      </c>
      <c r="G77">
        <f t="shared" si="13"/>
        <v>1.6863989535702288</v>
      </c>
      <c r="H77">
        <f t="shared" si="14"/>
        <v>2.8972998229093054</v>
      </c>
    </row>
    <row r="78" spans="1:8" ht="12.75">
      <c r="A78">
        <v>55</v>
      </c>
      <c r="B78">
        <f t="shared" si="10"/>
        <v>5.5</v>
      </c>
      <c r="C78">
        <f t="shared" si="11"/>
        <v>0.022605161720637593</v>
      </c>
      <c r="D78">
        <f t="shared" si="9"/>
        <v>0.05285812300936748</v>
      </c>
      <c r="E78">
        <f t="shared" si="8"/>
        <v>0.4276572915128205</v>
      </c>
      <c r="F78">
        <f t="shared" si="12"/>
        <v>1.0784585186397544</v>
      </c>
      <c r="G78">
        <f t="shared" si="13"/>
        <v>1.7047480922384253</v>
      </c>
      <c r="H78">
        <f t="shared" si="14"/>
        <v>2.9401438791506416</v>
      </c>
    </row>
    <row r="79" spans="1:8" ht="12.75">
      <c r="A79">
        <v>56</v>
      </c>
      <c r="B79">
        <f t="shared" si="10"/>
        <v>5.6000000000000005</v>
      </c>
      <c r="C79">
        <f t="shared" si="11"/>
        <v>0.021582569916690872</v>
      </c>
      <c r="D79">
        <f t="shared" si="9"/>
        <v>0.050649171167621486</v>
      </c>
      <c r="E79">
        <f t="shared" si="8"/>
        <v>0.4261189160482841</v>
      </c>
      <c r="F79">
        <f t="shared" si="12"/>
        <v>1.092873323041897</v>
      </c>
      <c r="G79">
        <f t="shared" si="13"/>
        <v>1.7227665977411037</v>
      </c>
      <c r="H79">
        <f t="shared" si="14"/>
        <v>2.982832412337989</v>
      </c>
    </row>
    <row r="80" spans="1:8" ht="12.75">
      <c r="A80">
        <v>57</v>
      </c>
      <c r="B80">
        <f t="shared" si="10"/>
        <v>5.7</v>
      </c>
      <c r="C80">
        <f t="shared" si="11"/>
        <v>0.020610688243819925</v>
      </c>
      <c r="D80">
        <f t="shared" si="9"/>
        <v>0.048539918897654216</v>
      </c>
      <c r="E80">
        <f t="shared" si="8"/>
        <v>0.42461315782742226</v>
      </c>
      <c r="F80">
        <f t="shared" si="12"/>
        <v>1.1070329847214178</v>
      </c>
      <c r="G80">
        <f t="shared" si="13"/>
        <v>1.7404661748405046</v>
      </c>
      <c r="H80">
        <f t="shared" si="14"/>
        <v>3.0253687495203843</v>
      </c>
    </row>
    <row r="81" spans="1:8" ht="12.75">
      <c r="A81">
        <v>58</v>
      </c>
      <c r="B81">
        <f t="shared" si="10"/>
        <v>5.800000000000001</v>
      </c>
      <c r="C81">
        <f t="shared" si="11"/>
        <v>0.019686716116066563</v>
      </c>
      <c r="D81">
        <f t="shared" si="9"/>
        <v>0.046525436728211474</v>
      </c>
      <c r="E81">
        <f t="shared" si="8"/>
        <v>0.4231387709710459</v>
      </c>
      <c r="F81">
        <f t="shared" si="12"/>
        <v>1.120946378890913</v>
      </c>
      <c r="G81">
        <f t="shared" si="13"/>
        <v>1.7578579175523739</v>
      </c>
      <c r="H81">
        <f t="shared" si="14"/>
        <v>3.0677560895400835</v>
      </c>
    </row>
    <row r="82" spans="1:8" ht="12.75">
      <c r="A82">
        <v>59</v>
      </c>
      <c r="B82">
        <f t="shared" si="10"/>
        <v>5.9</v>
      </c>
      <c r="C82">
        <f t="shared" si="11"/>
        <v>0.018808027854699042</v>
      </c>
      <c r="D82">
        <f t="shared" si="9"/>
        <v>0.04460106639254463</v>
      </c>
      <c r="E82">
        <f t="shared" si="8"/>
        <v>0.42169457764002993</v>
      </c>
      <c r="F82">
        <f t="shared" si="12"/>
        <v>1.1346219255783532</v>
      </c>
      <c r="G82">
        <f t="shared" si="13"/>
        <v>1.7749523509116738</v>
      </c>
      <c r="H82">
        <f t="shared" si="14"/>
        <v>3.109997510095221</v>
      </c>
    </row>
    <row r="83" spans="1:8" ht="12.75">
      <c r="A83">
        <v>60</v>
      </c>
      <c r="B83">
        <f t="shared" si="10"/>
        <v>6</v>
      </c>
      <c r="C83">
        <f t="shared" si="11"/>
        <v>0.017972160188078932</v>
      </c>
      <c r="D83">
        <f t="shared" si="9"/>
        <v>0.04276240397169599</v>
      </c>
      <c r="E83">
        <f t="shared" si="8"/>
        <v>0.4202794632400584</v>
      </c>
      <c r="F83">
        <f t="shared" si="12"/>
        <v>1.1480676202314581</v>
      </c>
      <c r="G83">
        <f t="shared" si="13"/>
        <v>1.791759469228055</v>
      </c>
      <c r="H83">
        <f t="shared" si="14"/>
        <v>3.1520959743004386</v>
      </c>
    </row>
    <row r="84" spans="1:8" ht="12.75">
      <c r="A84">
        <v>61</v>
      </c>
      <c r="B84">
        <f t="shared" si="10"/>
        <v>6.1000000000000005</v>
      </c>
      <c r="C84">
        <f t="shared" si="11"/>
        <v>0.0171768007795141</v>
      </c>
      <c r="D84">
        <f t="shared" si="9"/>
        <v>0.041005284235541825</v>
      </c>
      <c r="E84">
        <f t="shared" si="8"/>
        <v>0.4188923720378922</v>
      </c>
      <c r="F84">
        <f t="shared" si="12"/>
        <v>1.1612910617924266</v>
      </c>
      <c r="G84">
        <f t="shared" si="13"/>
        <v>1.8082887711792657</v>
      </c>
      <c r="H84">
        <f t="shared" si="14"/>
        <v>3.1940543367889287</v>
      </c>
    </row>
    <row r="85" spans="1:8" ht="12.75">
      <c r="A85">
        <v>62</v>
      </c>
      <c r="B85">
        <f t="shared" si="10"/>
        <v>6.2</v>
      </c>
      <c r="C85">
        <f t="shared" si="11"/>
        <v>0.016419777685993942</v>
      </c>
      <c r="D85">
        <f t="shared" si="9"/>
        <v>0.039325766083742254</v>
      </c>
      <c r="E85">
        <f t="shared" si="8"/>
        <v>0.4175323031477339</v>
      </c>
      <c r="F85">
        <f t="shared" si="12"/>
        <v>1.1742994784898508</v>
      </c>
      <c r="G85">
        <f t="shared" si="13"/>
        <v>1.824549292051046</v>
      </c>
      <c r="H85">
        <f t="shared" si="14"/>
        <v>3.235875349394938</v>
      </c>
    </row>
    <row r="86" spans="1:8" ht="12.75">
      <c r="A86">
        <v>63</v>
      </c>
      <c r="B86">
        <f t="shared" si="10"/>
        <v>6.300000000000001</v>
      </c>
      <c r="C86">
        <f t="shared" si="11"/>
        <v>0.015699049661155418</v>
      </c>
      <c r="D86">
        <f t="shared" si="9"/>
        <v>0.03772011899792418</v>
      </c>
      <c r="E86">
        <f t="shared" si="8"/>
        <v>0.4161983068510301</v>
      </c>
      <c r="F86">
        <f t="shared" si="12"/>
        <v>1.1870997515670039</v>
      </c>
      <c r="G86">
        <f t="shared" si="13"/>
        <v>1.8405496333974871</v>
      </c>
      <c r="H86">
        <f t="shared" si="14"/>
        <v>3.2775616664518625</v>
      </c>
    </row>
    <row r="87" spans="1:8" ht="12.75">
      <c r="A87">
        <v>64</v>
      </c>
      <c r="B87">
        <f aca="true" t="shared" si="15" ref="B87:B118">A87*$B$4</f>
        <v>6.4</v>
      </c>
      <c r="C87">
        <f t="shared" si="11"/>
        <v>0.015012697225013066</v>
      </c>
      <c r="D87">
        <f t="shared" si="9"/>
        <v>0.03618481042461909</v>
      </c>
      <c r="E87">
        <f t="shared" si="8"/>
        <v>0.41488948121720337</v>
      </c>
      <c r="F87">
        <f t="shared" si="12"/>
        <v>1.199698437141515</v>
      </c>
      <c r="G87">
        <f t="shared" si="13"/>
        <v>1.8562979903656263</v>
      </c>
      <c r="H87">
        <f t="shared" si="14"/>
        <v>3.3191158497376265</v>
      </c>
    </row>
    <row r="88" spans="1:8" ht="12.75">
      <c r="A88">
        <v>65</v>
      </c>
      <c r="B88">
        <f t="shared" si="15"/>
        <v>6.5</v>
      </c>
      <c r="C88">
        <f aca="true" t="shared" si="16" ref="C88:C119">E88*D88</f>
        <v>0.014358914431074283</v>
      </c>
      <c r="D88">
        <f t="shared" si="9"/>
        <v>0.03471649401581134</v>
      </c>
      <c r="E88">
        <f aca="true" t="shared" si="17" ref="E88:E121">lambda*alpha*(lambda*B88)^(alpha-1)</f>
        <v>0.41360496899642674</v>
      </c>
      <c r="F88">
        <f t="shared" si="12"/>
        <v>1.2121017863702874</v>
      </c>
      <c r="G88">
        <f t="shared" si="13"/>
        <v>1.8718021769015913</v>
      </c>
      <c r="H88">
        <f t="shared" si="14"/>
        <v>3.3605403730959678</v>
      </c>
    </row>
    <row r="89" spans="1:8" ht="12.75">
      <c r="A89">
        <v>66</v>
      </c>
      <c r="B89">
        <f t="shared" si="15"/>
        <v>6.6000000000000005</v>
      </c>
      <c r="C89">
        <f t="shared" si="16"/>
        <v>0.013736001268599127</v>
      </c>
      <c r="D89">
        <f aca="true" t="shared" si="18" ref="D89:D121">EXP(-((lambda*B89)^alpha))</f>
        <v>0.03331199866052694</v>
      </c>
      <c r="E89">
        <f t="shared" si="17"/>
        <v>0.4123439547587279</v>
      </c>
      <c r="F89">
        <f t="shared" si="12"/>
        <v>1.224315764074918</v>
      </c>
      <c r="G89">
        <f t="shared" si="13"/>
        <v>1.88706964903238</v>
      </c>
      <c r="H89">
        <f t="shared" si="14"/>
        <v>3.4018376267595056</v>
      </c>
    </row>
    <row r="90" spans="1:8" ht="12.75">
      <c r="A90">
        <v>67</v>
      </c>
      <c r="B90">
        <f t="shared" si="15"/>
        <v>6.7</v>
      </c>
      <c r="C90">
        <f t="shared" si="16"/>
        <v>0.013142356644074132</v>
      </c>
      <c r="D90">
        <f t="shared" si="18"/>
        <v>0.0319683182467933</v>
      </c>
      <c r="E90">
        <f t="shared" si="17"/>
        <v>0.41110566225648815</v>
      </c>
      <c r="F90">
        <f t="shared" si="12"/>
        <v>1.2363460659665504</v>
      </c>
      <c r="G90">
        <f t="shared" si="13"/>
        <v>1.9021075263969205</v>
      </c>
      <c r="H90">
        <f t="shared" si="14"/>
        <v>3.4430099213980885</v>
      </c>
    </row>
    <row r="91" spans="1:8" ht="12.75">
      <c r="A91">
        <v>68</v>
      </c>
      <c r="B91">
        <f t="shared" si="15"/>
        <v>6.800000000000001</v>
      </c>
      <c r="C91">
        <f t="shared" si="16"/>
        <v>0.012576471891561662</v>
      </c>
      <c r="D91">
        <f t="shared" si="18"/>
        <v>0.03068260209861038</v>
      </c>
      <c r="E91">
        <f t="shared" si="17"/>
        <v>0.40988935198984483</v>
      </c>
      <c r="F91">
        <f t="shared" si="12"/>
        <v>1.248198134594663</v>
      </c>
      <c r="G91">
        <f t="shared" si="13"/>
        <v>1.916922612182061</v>
      </c>
      <c r="H91">
        <f t="shared" si="14"/>
        <v>3.484059491913681</v>
      </c>
    </row>
    <row r="92" spans="1:8" ht="12.75">
      <c r="A92">
        <v>69</v>
      </c>
      <c r="B92">
        <f t="shared" si="15"/>
        <v>6.9</v>
      </c>
      <c r="C92">
        <f t="shared" si="16"/>
        <v>0.012036924766547928</v>
      </c>
      <c r="D92">
        <f t="shared" si="18"/>
        <v>0.029452146037352783</v>
      </c>
      <c r="E92">
        <f t="shared" si="17"/>
        <v>0.408694318956658</v>
      </c>
      <c r="F92">
        <f t="shared" si="12"/>
        <v>1.259877174131585</v>
      </c>
      <c r="G92">
        <f t="shared" si="13"/>
        <v>1.9315214116032138</v>
      </c>
      <c r="H92">
        <f t="shared" si="14"/>
        <v>3.5249885010011752</v>
      </c>
    </row>
    <row r="93" spans="1:8" ht="12.75">
      <c r="A93">
        <v>70</v>
      </c>
      <c r="B93">
        <f t="shared" si="15"/>
        <v>7</v>
      </c>
      <c r="C93">
        <f t="shared" si="16"/>
        <v>0.011522373882325907</v>
      </c>
      <c r="D93">
        <f t="shared" si="18"/>
        <v>0.028274384021336033</v>
      </c>
      <c r="E93">
        <f t="shared" si="17"/>
        <v>0.4075198905705974</v>
      </c>
      <c r="F93">
        <f t="shared" si="12"/>
        <v>1.2713881640932647</v>
      </c>
      <c r="G93">
        <f t="shared" si="13"/>
        <v>1.9459101490553132</v>
      </c>
      <c r="H93">
        <f t="shared" si="14"/>
        <v>3.5657990424927273</v>
      </c>
    </row>
    <row r="94" spans="1:8" ht="12.75">
      <c r="A94">
        <v>71</v>
      </c>
      <c r="B94">
        <f t="shared" si="15"/>
        <v>7.1000000000000005</v>
      </c>
      <c r="C94">
        <f t="shared" si="16"/>
        <v>0.011031553551879385</v>
      </c>
      <c r="D94">
        <f t="shared" si="18"/>
        <v>0.02714688032117611</v>
      </c>
      <c r="E94">
        <f t="shared" si="17"/>
        <v>0.406365424732585</v>
      </c>
      <c r="F94">
        <f t="shared" si="12"/>
        <v>1.28273587208683</v>
      </c>
      <c r="G94">
        <f t="shared" si="13"/>
        <v>1.9600947840472698</v>
      </c>
      <c r="H94">
        <f t="shared" si="14"/>
        <v>3.606493144501693</v>
      </c>
    </row>
    <row r="95" spans="1:8" ht="12.75">
      <c r="A95">
        <v>72</v>
      </c>
      <c r="B95">
        <f t="shared" si="15"/>
        <v>7.2</v>
      </c>
      <c r="C95">
        <f t="shared" si="16"/>
        <v>0.010563269001741319</v>
      </c>
      <c r="D95">
        <f t="shared" si="18"/>
        <v>0.02606732219209615</v>
      </c>
      <c r="E95">
        <f t="shared" si="17"/>
        <v>0.405230308042312</v>
      </c>
      <c r="F95">
        <f t="shared" si="12"/>
        <v>1.2939248656666218</v>
      </c>
      <c r="G95">
        <f t="shared" si="13"/>
        <v>1.9740810260220096</v>
      </c>
      <c r="H95">
        <f t="shared" si="14"/>
        <v>3.6470727723808087</v>
      </c>
    </row>
    <row r="96" spans="1:8" ht="12.75">
      <c r="A96">
        <v>73</v>
      </c>
      <c r="B96">
        <f t="shared" si="15"/>
        <v>7.300000000000001</v>
      </c>
      <c r="C96">
        <f t="shared" si="16"/>
        <v>0.010116391927433433</v>
      </c>
      <c r="D96">
        <f t="shared" si="18"/>
        <v>0.02503351300752693</v>
      </c>
      <c r="E96">
        <f t="shared" si="17"/>
        <v>0.4041139541378669</v>
      </c>
      <c r="F96">
        <f t="shared" si="12"/>
        <v>1.3049595233724904</v>
      </c>
      <c r="G96">
        <f t="shared" si="13"/>
        <v>1.9878743481543455</v>
      </c>
      <c r="H96">
        <f t="shared" si="14"/>
        <v>3.687539831508035</v>
      </c>
    </row>
    <row r="97" spans="1:8" ht="12.75">
      <c r="A97">
        <v>74</v>
      </c>
      <c r="B97">
        <f t="shared" si="15"/>
        <v>7.4</v>
      </c>
      <c r="C97">
        <f t="shared" si="16"/>
        <v>0.00968985636289939</v>
      </c>
      <c r="D97">
        <f t="shared" si="18"/>
        <v>0.024043365821244923</v>
      </c>
      <c r="E97">
        <f t="shared" si="17"/>
        <v>0.4030158021526815</v>
      </c>
      <c r="F97">
        <f t="shared" si="12"/>
        <v>1.3158440450171134</v>
      </c>
      <c r="G97">
        <f t="shared" si="13"/>
        <v>2.0014800002101243</v>
      </c>
      <c r="H97">
        <f t="shared" si="14"/>
        <v>3.727896169912304</v>
      </c>
    </row>
    <row r="98" spans="1:8" ht="12.75">
      <c r="A98">
        <v>75</v>
      </c>
      <c r="B98">
        <f t="shared" si="15"/>
        <v>7.5</v>
      </c>
      <c r="C98">
        <f t="shared" si="16"/>
        <v>0.009282654838858503</v>
      </c>
      <c r="D98">
        <f t="shared" si="18"/>
        <v>0.023094897327921773</v>
      </c>
      <c r="E98">
        <f t="shared" si="17"/>
        <v>0.40193531528004484</v>
      </c>
      <c r="F98">
        <f t="shared" si="12"/>
        <v>1.326582461282826</v>
      </c>
      <c r="G98">
        <f t="shared" si="13"/>
        <v>2.0149030205422647</v>
      </c>
      <c r="H98">
        <f t="shared" si="14"/>
        <v>3.7681435807504213</v>
      </c>
    </row>
    <row r="99" spans="1:8" ht="12.75">
      <c r="A99">
        <v>76</v>
      </c>
      <c r="B99">
        <f t="shared" si="15"/>
        <v>7.6000000000000005</v>
      </c>
      <c r="C99">
        <f t="shared" si="16"/>
        <v>0.008893834807264698</v>
      </c>
      <c r="D99">
        <f t="shared" si="18"/>
        <v>0.02218622219435174</v>
      </c>
      <c r="E99">
        <f t="shared" si="17"/>
        <v>0.40087197943636055</v>
      </c>
      <c r="F99">
        <f t="shared" si="12"/>
        <v>1.3371786426828427</v>
      </c>
      <c r="G99">
        <f t="shared" si="13"/>
        <v>2.0281482472922856</v>
      </c>
      <c r="H99">
        <f t="shared" si="14"/>
        <v>3.8082838046454266</v>
      </c>
    </row>
    <row r="100" spans="1:8" ht="12.75">
      <c r="A100">
        <v>77</v>
      </c>
      <c r="B100">
        <f t="shared" si="15"/>
        <v>7.7</v>
      </c>
      <c r="C100">
        <f t="shared" si="16"/>
        <v>0.008522495311085529</v>
      </c>
      <c r="D100">
        <f t="shared" si="18"/>
        <v>0.021315547735802028</v>
      </c>
      <c r="E100">
        <f t="shared" si="17"/>
        <v>0.39982530201515637</v>
      </c>
      <c r="F100">
        <f t="shared" si="12"/>
        <v>1.3476363079367246</v>
      </c>
      <c r="G100">
        <f t="shared" si="13"/>
        <v>2.0412203288596382</v>
      </c>
      <c r="H100">
        <f t="shared" si="14"/>
        <v>3.84831853189588</v>
      </c>
    </row>
    <row r="101" spans="1:8" ht="12.75">
      <c r="A101">
        <v>78</v>
      </c>
      <c r="B101">
        <f t="shared" si="15"/>
        <v>7.800000000000001</v>
      </c>
      <c r="C101">
        <f t="shared" si="16"/>
        <v>0.008167783880443587</v>
      </c>
      <c r="D101">
        <f t="shared" si="18"/>
        <v>0.020481168913916065</v>
      </c>
      <c r="E101">
        <f t="shared" si="17"/>
        <v>0.3987948107245936</v>
      </c>
      <c r="F101">
        <f t="shared" si="12"/>
        <v>1.3579590318054509</v>
      </c>
      <c r="G101">
        <f t="shared" si="13"/>
        <v>2.0541237336955462</v>
      </c>
      <c r="H101">
        <f t="shared" si="14"/>
        <v>3.888249404564788</v>
      </c>
    </row>
    <row r="102" spans="1:8" ht="12.75">
      <c r="A102">
        <v>79</v>
      </c>
      <c r="B102">
        <f t="shared" si="15"/>
        <v>7.9</v>
      </c>
      <c r="C102">
        <f t="shared" si="16"/>
        <v>0.007828893637810632</v>
      </c>
      <c r="D102">
        <f t="shared" si="18"/>
        <v>0.01968146363441247</v>
      </c>
      <c r="E102">
        <f t="shared" si="17"/>
        <v>0.3977800525018901</v>
      </c>
      <c r="F102">
        <f t="shared" si="12"/>
        <v>1.3681502524273947</v>
      </c>
      <c r="G102">
        <f t="shared" si="13"/>
        <v>2.066862759472976</v>
      </c>
      <c r="H102">
        <f t="shared" si="14"/>
        <v>3.9280780184561648</v>
      </c>
    </row>
    <row r="103" spans="1:8" ht="12.75">
      <c r="A103">
        <v>80</v>
      </c>
      <c r="B103">
        <f t="shared" si="15"/>
        <v>8</v>
      </c>
      <c r="C103">
        <f t="shared" si="16"/>
        <v>0.007505060596431989</v>
      </c>
      <c r="D103">
        <f t="shared" si="18"/>
        <v>0.018914888324476856</v>
      </c>
      <c r="E103">
        <f t="shared" si="17"/>
        <v>0.396780592498664</v>
      </c>
      <c r="F103">
        <f t="shared" si="12"/>
        <v>1.3782132781928829</v>
      </c>
      <c r="G103">
        <f t="shared" si="13"/>
        <v>2.0794415416798357</v>
      </c>
      <c r="H103">
        <f t="shared" si="14"/>
        <v>3.9678059249866404</v>
      </c>
    </row>
    <row r="104" spans="1:8" ht="12.75">
      <c r="A104">
        <v>81</v>
      </c>
      <c r="B104">
        <f t="shared" si="15"/>
        <v>8.1</v>
      </c>
      <c r="C104">
        <f t="shared" si="16"/>
        <v>0.007195561137503674</v>
      </c>
      <c r="D104">
        <f t="shared" si="18"/>
        <v>0.018179973771258153</v>
      </c>
      <c r="E104">
        <f t="shared" si="17"/>
        <v>0.3957960131317451</v>
      </c>
      <c r="F104">
        <f t="shared" si="12"/>
        <v>1.3881512941917284</v>
      </c>
      <c r="G104">
        <f t="shared" si="13"/>
        <v>2.0918640616783932</v>
      </c>
      <c r="H104">
        <f t="shared" si="14"/>
        <v>4.007434632958919</v>
      </c>
    </row>
    <row r="105" spans="1:8" ht="12.75">
      <c r="A105">
        <v>82</v>
      </c>
      <c r="B105">
        <f t="shared" si="15"/>
        <v>8.200000000000001</v>
      </c>
      <c r="C105">
        <f t="shared" si="16"/>
        <v>0.0068997096528414835</v>
      </c>
      <c r="D105">
        <f t="shared" si="18"/>
        <v>0.017475321204266932</v>
      </c>
      <c r="E105">
        <f t="shared" si="17"/>
        <v>0.39482591319447613</v>
      </c>
      <c r="F105">
        <f t="shared" si="12"/>
        <v>1.39796736826518</v>
      </c>
      <c r="G105">
        <f t="shared" si="13"/>
        <v>2.1041341542702074</v>
      </c>
      <c r="H105">
        <f t="shared" si="14"/>
        <v>4.04696561024338</v>
      </c>
    </row>
    <row r="106" spans="1:8" ht="12.75">
      <c r="A106">
        <v>83</v>
      </c>
      <c r="B106">
        <f t="shared" si="15"/>
        <v>8.3</v>
      </c>
      <c r="C106">
        <f t="shared" si="16"/>
        <v>0.00661685634088399</v>
      </c>
      <c r="D106">
        <f t="shared" si="18"/>
        <v>0.016799598605743135</v>
      </c>
      <c r="E106">
        <f t="shared" si="17"/>
        <v>0.39386990702396557</v>
      </c>
      <c r="F106">
        <f t="shared" si="12"/>
        <v>1.407664456691056</v>
      </c>
      <c r="G106">
        <f t="shared" si="13"/>
        <v>2.1162555148025524</v>
      </c>
      <c r="H106">
        <f t="shared" si="14"/>
        <v>4.086400285373644</v>
      </c>
    </row>
    <row r="107" spans="1:8" ht="12.75">
      <c r="A107">
        <v>84</v>
      </c>
      <c r="B107">
        <f t="shared" si="15"/>
        <v>8.4</v>
      </c>
      <c r="C107">
        <f t="shared" si="16"/>
        <v>0.006346385144871672</v>
      </c>
      <c r="D107">
        <f t="shared" si="18"/>
        <v>0.016151537234225678</v>
      </c>
      <c r="E107">
        <f t="shared" si="17"/>
        <v>0.3929276237201409</v>
      </c>
      <c r="F107">
        <f t="shared" si="12"/>
        <v>1.4172454095284284</v>
      </c>
      <c r="G107">
        <f t="shared" si="13"/>
        <v>2.128231705849268</v>
      </c>
      <c r="H107">
        <f t="shared" si="14"/>
        <v>4.12574004906148</v>
      </c>
    </row>
    <row r="108" spans="1:8" ht="12.75">
      <c r="A108">
        <v>85</v>
      </c>
      <c r="B108">
        <f t="shared" si="15"/>
        <v>8.5</v>
      </c>
      <c r="C108">
        <f t="shared" si="16"/>
        <v>0.006087711822952836</v>
      </c>
      <c r="D108">
        <f t="shared" si="18"/>
        <v>0.015529928347625673</v>
      </c>
      <c r="E108">
        <f t="shared" si="17"/>
        <v>0.39199870641280643</v>
      </c>
      <c r="F108">
        <f t="shared" si="12"/>
        <v>1.4267129756460308</v>
      </c>
      <c r="G108">
        <f t="shared" si="13"/>
        <v>2.1400661634962708</v>
      </c>
      <c r="H108">
        <f t="shared" si="14"/>
        <v>4.1649862556360695</v>
      </c>
    </row>
    <row r="109" spans="1:8" ht="12.75">
      <c r="A109">
        <v>86</v>
      </c>
      <c r="B109">
        <f t="shared" si="15"/>
        <v>8.6</v>
      </c>
      <c r="C109">
        <f t="shared" si="16"/>
        <v>0.005840282140793385</v>
      </c>
      <c r="D109">
        <f t="shared" si="18"/>
        <v>0.014933620113089083</v>
      </c>
      <c r="E109">
        <f t="shared" si="17"/>
        <v>0.39108281157322794</v>
      </c>
      <c r="F109">
        <f t="shared" si="12"/>
        <v>1.4360698074565839</v>
      </c>
      <c r="G109">
        <f t="shared" si="13"/>
        <v>2.151762203259462</v>
      </c>
      <c r="H109">
        <f t="shared" si="14"/>
        <v>4.204140224412201</v>
      </c>
    </row>
    <row r="110" spans="1:8" ht="12.75">
      <c r="A110">
        <v>87</v>
      </c>
      <c r="B110">
        <f t="shared" si="15"/>
        <v>8.700000000000001</v>
      </c>
      <c r="C110">
        <f t="shared" si="16"/>
        <v>0.005603570178018683</v>
      </c>
      <c r="D110">
        <f t="shared" si="18"/>
        <v>0.01436151469183699</v>
      </c>
      <c r="E110">
        <f t="shared" si="17"/>
        <v>0.39017960836705634</v>
      </c>
      <c r="F110">
        <f t="shared" si="12"/>
        <v>1.4453184653774447</v>
      </c>
      <c r="G110">
        <f t="shared" si="13"/>
        <v>2.1633230256605382</v>
      </c>
      <c r="H110">
        <f t="shared" si="14"/>
        <v>4.243203240991738</v>
      </c>
    </row>
    <row r="111" spans="1:8" ht="12.75">
      <c r="A111">
        <v>88</v>
      </c>
      <c r="B111">
        <f t="shared" si="15"/>
        <v>8.8</v>
      </c>
      <c r="C111">
        <f t="shared" si="16"/>
        <v>0.005377076740501495</v>
      </c>
      <c r="D111">
        <f t="shared" si="18"/>
        <v>0.013812565488005777</v>
      </c>
      <c r="E111">
        <f t="shared" si="17"/>
        <v>0.3892887780456651</v>
      </c>
      <c r="F111">
        <f t="shared" si="12"/>
        <v>1.454461422036343</v>
      </c>
      <c r="G111">
        <f t="shared" si="13"/>
        <v>2.174751721484161</v>
      </c>
      <c r="H111">
        <f t="shared" si="14"/>
        <v>4.282176558502317</v>
      </c>
    </row>
    <row r="112" spans="1:8" ht="12.75">
      <c r="A112">
        <v>89</v>
      </c>
      <c r="B112">
        <f t="shared" si="15"/>
        <v>8.9</v>
      </c>
      <c r="C112">
        <f t="shared" si="16"/>
        <v>0.005160327871134351</v>
      </c>
      <c r="D112">
        <f t="shared" si="18"/>
        <v>0.013285774551275395</v>
      </c>
      <c r="E112">
        <f t="shared" si="17"/>
        <v>0.3884100133732117</v>
      </c>
      <c r="F112">
        <f t="shared" si="12"/>
        <v>1.4635010662394894</v>
      </c>
      <c r="G112">
        <f t="shared" si="13"/>
        <v>2.186051276738094</v>
      </c>
      <c r="H112">
        <f t="shared" si="14"/>
        <v>4.32106139877698</v>
      </c>
    </row>
    <row r="113" spans="1:8" ht="12.75">
      <c r="A113">
        <v>90</v>
      </c>
      <c r="B113">
        <f t="shared" si="15"/>
        <v>9</v>
      </c>
      <c r="C113">
        <f t="shared" si="16"/>
        <v>0.004952873452295225</v>
      </c>
      <c r="D113">
        <f t="shared" si="18"/>
        <v>0.01278019012378121</v>
      </c>
      <c r="E113">
        <f t="shared" si="17"/>
        <v>0.38754301808695185</v>
      </c>
      <c r="F113">
        <f t="shared" si="12"/>
        <v>1.4724397067179895</v>
      </c>
      <c r="G113">
        <f t="shared" si="13"/>
        <v>2.1972245773362196</v>
      </c>
      <c r="H113">
        <f t="shared" si="14"/>
        <v>4.359858953478208</v>
      </c>
    </row>
    <row r="114" spans="1:8" ht="12.75">
      <c r="A114">
        <v>91</v>
      </c>
      <c r="B114">
        <f t="shared" si="15"/>
        <v>9.1</v>
      </c>
      <c r="C114">
        <f t="shared" si="16"/>
        <v>0.004754285893736917</v>
      </c>
      <c r="D114">
        <f t="shared" si="18"/>
        <v>0.012294904322458156</v>
      </c>
      <c r="E114">
        <f t="shared" si="17"/>
        <v>0.3866875063885311</v>
      </c>
      <c r="F114">
        <f t="shared" si="12"/>
        <v>1.4812795756672577</v>
      </c>
      <c r="G114">
        <f t="shared" si="13"/>
        <v>2.2082744135228043</v>
      </c>
      <c r="H114">
        <f t="shared" si="14"/>
        <v>4.398570385169542</v>
      </c>
    </row>
    <row r="115" spans="1:8" ht="12.75">
      <c r="A115">
        <v>92</v>
      </c>
      <c r="B115">
        <f t="shared" si="15"/>
        <v>9.200000000000001</v>
      </c>
      <c r="C115">
        <f t="shared" si="16"/>
        <v>0.004564158900107063</v>
      </c>
      <c r="D115">
        <f t="shared" si="18"/>
        <v>0.0118290509485678</v>
      </c>
      <c r="E115">
        <f t="shared" si="17"/>
        <v>0.3858432024641561</v>
      </c>
      <c r="F115">
        <f t="shared" si="12"/>
        <v>1.49002283209301</v>
      </c>
      <c r="G115">
        <f t="shared" si="13"/>
        <v>2.2192034840549946</v>
      </c>
      <c r="H115">
        <f t="shared" si="14"/>
        <v>4.437196828337797</v>
      </c>
    </row>
    <row r="116" spans="1:8" ht="12.75">
      <c r="A116">
        <v>93</v>
      </c>
      <c r="B116">
        <f t="shared" si="15"/>
        <v>9.3</v>
      </c>
      <c r="C116">
        <f t="shared" si="16"/>
        <v>0.004382106312742569</v>
      </c>
      <c r="D116">
        <f t="shared" si="18"/>
        <v>0.011381803416716891</v>
      </c>
      <c r="E116">
        <f t="shared" si="17"/>
        <v>0.3850098400317125</v>
      </c>
      <c r="F116">
        <f t="shared" si="12"/>
        <v>1.4986715649763824</v>
      </c>
      <c r="G116">
        <f t="shared" si="13"/>
        <v>2.2300144001592104</v>
      </c>
      <c r="H116">
        <f t="shared" si="14"/>
        <v>4.475739390368659</v>
      </c>
    </row>
    <row r="117" spans="1:8" ht="12.75">
      <c r="A117">
        <v>94</v>
      </c>
      <c r="B117">
        <f t="shared" si="15"/>
        <v>9.4</v>
      </c>
      <c r="C117">
        <f t="shared" si="16"/>
        <v>0.00420776102078216</v>
      </c>
      <c r="D117">
        <f t="shared" si="18"/>
        <v>0.010952372796190765</v>
      </c>
      <c r="E117">
        <f t="shared" si="17"/>
        <v>0.384187161913044</v>
      </c>
      <c r="F117">
        <f t="shared" si="12"/>
        <v>1.5072277962697809</v>
      </c>
      <c r="G117">
        <f t="shared" si="13"/>
        <v>2.2407096892759584</v>
      </c>
      <c r="H117">
        <f t="shared" si="14"/>
        <v>4.514199152478268</v>
      </c>
    </row>
    <row r="118" spans="1:8" ht="12.75">
      <c r="A118">
        <v>95</v>
      </c>
      <c r="B118">
        <f t="shared" si="15"/>
        <v>9.5</v>
      </c>
      <c r="C118">
        <f t="shared" si="16"/>
        <v>0.004040773937007818</v>
      </c>
      <c r="D118">
        <f t="shared" si="18"/>
        <v>0.010540005957902311</v>
      </c>
      <c r="E118">
        <f t="shared" si="17"/>
        <v>0.3833749196297437</v>
      </c>
      <c r="F118">
        <f t="shared" si="12"/>
        <v>1.5156934837342102</v>
      </c>
      <c r="G118">
        <f t="shared" si="13"/>
        <v>2.2512917986064953</v>
      </c>
      <c r="H118">
        <f t="shared" si="14"/>
        <v>4.5525771706032065</v>
      </c>
    </row>
    <row r="119" spans="1:8" ht="12.75">
      <c r="A119">
        <v>96</v>
      </c>
      <c r="B119">
        <f aca="true" t="shared" si="19" ref="B119:B139">A119*$B$4</f>
        <v>9.600000000000001</v>
      </c>
      <c r="C119">
        <f t="shared" si="16"/>
        <v>0.0038808130341626045</v>
      </c>
      <c r="D119">
        <f t="shared" si="18"/>
        <v>0.010143983820698813</v>
      </c>
      <c r="E119">
        <f t="shared" si="17"/>
        <v>0.38257287302093285</v>
      </c>
      <c r="F119">
        <f t="shared" si="12"/>
        <v>1.5240705236280467</v>
      </c>
      <c r="G119">
        <f t="shared" si="13"/>
        <v>2.2617630984737906</v>
      </c>
      <c r="H119">
        <f t="shared" si="14"/>
        <v>4.590874476251195</v>
      </c>
    </row>
    <row r="120" spans="1:8" ht="12.75">
      <c r="A120">
        <v>97</v>
      </c>
      <c r="B120">
        <f t="shared" si="19"/>
        <v>9.700000000000001</v>
      </c>
      <c r="C120">
        <f>E120*D120</f>
        <v>0.0037275624378019386</v>
      </c>
      <c r="D120">
        <f t="shared" si="18"/>
        <v>0.009763619691178808</v>
      </c>
      <c r="E120">
        <f t="shared" si="17"/>
        <v>0.38178078988161535</v>
      </c>
      <c r="F120">
        <f t="shared" si="12"/>
        <v>1.5323607532564838</v>
      </c>
      <c r="G120">
        <f t="shared" si="13"/>
        <v>2.2721258855093374</v>
      </c>
      <c r="H120">
        <f t="shared" si="14"/>
        <v>4.629092077314586</v>
      </c>
    </row>
    <row r="121" spans="1:8" ht="12.75">
      <c r="A121">
        <v>98</v>
      </c>
      <c r="B121">
        <f t="shared" si="19"/>
        <v>9.8</v>
      </c>
      <c r="C121">
        <f>E121*D121</f>
        <v>0.0035807215720197825</v>
      </c>
      <c r="D121">
        <f t="shared" si="18"/>
        <v>0.00939825769155051</v>
      </c>
      <c r="E121">
        <f t="shared" si="17"/>
        <v>0.380998445620301</v>
      </c>
      <c r="F121">
        <f t="shared" si="12"/>
        <v>1.5405659533902352</v>
      </c>
      <c r="G121">
        <f t="shared" si="13"/>
        <v>2.2823823856765264</v>
      </c>
      <c r="H121">
        <f t="shared" si="14"/>
        <v>4.667230958848688</v>
      </c>
    </row>
    <row r="122" spans="1:8" ht="12.75">
      <c r="A122">
        <v>99</v>
      </c>
      <c r="B122">
        <f t="shared" si="19"/>
        <v>9.9</v>
      </c>
      <c r="C122">
        <f aca="true" t="shared" si="20" ref="C122:C139">E122*D122</f>
        <v>0.0034400043546532694</v>
      </c>
      <c r="D122">
        <f aca="true" t="shared" si="21" ref="D122:D139">EXP(-((lambda*B122)^alpha))</f>
        <v>0.009047271270416664</v>
      </c>
      <c r="E122">
        <f aca="true" t="shared" si="22" ref="E122:E139">lambda*alpha*(lambda*B122)^(alpha-1)</f>
        <v>0.3802256229346866</v>
      </c>
      <c r="F122">
        <f t="shared" si="12"/>
        <v>1.5486878505614496</v>
      </c>
      <c r="G122">
        <f t="shared" si="13"/>
        <v>2.2925347571405443</v>
      </c>
      <c r="H122">
        <f t="shared" si="14"/>
        <v>4.705292083816748</v>
      </c>
    </row>
    <row r="123" spans="1:8" ht="12.75">
      <c r="A123">
        <v>100</v>
      </c>
      <c r="B123">
        <f t="shared" si="19"/>
        <v>10</v>
      </c>
      <c r="C123">
        <f t="shared" si="20"/>
        <v>0.0033051384388100976</v>
      </c>
      <c r="D123">
        <f t="shared" si="21"/>
        <v>0.008710061791697251</v>
      </c>
      <c r="E123">
        <f t="shared" si="22"/>
        <v>0.3794621115042693</v>
      </c>
      <c r="F123">
        <f t="shared" si="12"/>
        <v>1.5567281192442506</v>
      </c>
      <c r="G123">
        <f t="shared" si="13"/>
        <v>2.302585092994046</v>
      </c>
      <c r="H123">
        <f t="shared" si="14"/>
        <v>4.743276393803367</v>
      </c>
    </row>
    <row r="124" spans="1:8" ht="12.75">
      <c r="A124">
        <v>101</v>
      </c>
      <c r="B124">
        <f t="shared" si="19"/>
        <v>10.100000000000001</v>
      </c>
      <c r="C124">
        <f t="shared" si="20"/>
        <v>0.003175864497785518</v>
      </c>
      <c r="D124">
        <f t="shared" si="21"/>
        <v>0.00838605719720651</v>
      </c>
      <c r="E124">
        <f t="shared" si="22"/>
        <v>0.3787077076988497</v>
      </c>
      <c r="F124">
        <f t="shared" si="12"/>
        <v>1.564688383926785</v>
      </c>
      <c r="G124">
        <f t="shared" si="13"/>
        <v>2.312535423847214</v>
      </c>
      <c r="H124">
        <f t="shared" si="14"/>
        <v>4.781184809697977</v>
      </c>
    </row>
    <row r="125" spans="1:8" ht="12.75">
      <c r="A125">
        <v>102</v>
      </c>
      <c r="B125">
        <f t="shared" si="19"/>
        <v>10.200000000000001</v>
      </c>
      <c r="C125">
        <f t="shared" si="20"/>
        <v>0.003051935550640506</v>
      </c>
      <c r="D125">
        <f t="shared" si="21"/>
        <v>0.008074710738683285</v>
      </c>
      <c r="E125">
        <f t="shared" si="22"/>
        <v>0.3779622143019546</v>
      </c>
      <c r="F125">
        <f t="shared" si="12"/>
        <v>1.5725702210811945</v>
      </c>
      <c r="G125">
        <f t="shared" si="13"/>
        <v>2.3223877202902257</v>
      </c>
      <c r="H125">
        <f t="shared" si="14"/>
        <v>4.819018232349921</v>
      </c>
    </row>
    <row r="126" spans="1:8" ht="12.75">
      <c r="A126">
        <v>103</v>
      </c>
      <c r="B126">
        <f t="shared" si="19"/>
        <v>10.3</v>
      </c>
      <c r="C126">
        <f t="shared" si="20"/>
        <v>0.0029331163259018918</v>
      </c>
      <c r="D126">
        <f t="shared" si="21"/>
        <v>0.007775499775337003</v>
      </c>
      <c r="E126">
        <f t="shared" si="22"/>
        <v>0.37722544024827853</v>
      </c>
      <c r="F126">
        <f t="shared" si="12"/>
        <v>1.5803751610374863</v>
      </c>
      <c r="G126">
        <f t="shared" si="13"/>
        <v>2.33214389523559</v>
      </c>
      <c r="H126">
        <f t="shared" si="14"/>
        <v>4.8567775431965865</v>
      </c>
    </row>
    <row r="127" spans="1:8" ht="12.75">
      <c r="A127">
        <v>104</v>
      </c>
      <c r="B127">
        <f t="shared" si="19"/>
        <v>10.4</v>
      </c>
      <c r="C127">
        <f t="shared" si="20"/>
        <v>0.002819182661019899</v>
      </c>
      <c r="D127">
        <f t="shared" si="21"/>
        <v>0.007487924633216781</v>
      </c>
      <c r="E127">
        <f t="shared" si="22"/>
        <v>0.3764972003743032</v>
      </c>
      <c r="F127">
        <f t="shared" si="12"/>
        <v>1.5881046897668758</v>
      </c>
      <c r="G127">
        <f t="shared" si="13"/>
        <v>2.341805806147327</v>
      </c>
      <c r="H127">
        <f t="shared" si="14"/>
        <v>4.894463604865941</v>
      </c>
    </row>
    <row r="128" spans="1:8" ht="12.75">
      <c r="A128">
        <v>105</v>
      </c>
      <c r="B128">
        <f t="shared" si="19"/>
        <v>10.5</v>
      </c>
      <c r="C128">
        <f t="shared" si="20"/>
        <v>0.0027099209353799994</v>
      </c>
      <c r="D128">
        <f t="shared" si="21"/>
        <v>0.007211507522939322</v>
      </c>
      <c r="E128">
        <f t="shared" si="22"/>
        <v>0.3757773151813158</v>
      </c>
      <c r="F128">
        <f t="shared" si="12"/>
        <v>1.5957602505797963</v>
      </c>
      <c r="G128">
        <f t="shared" si="13"/>
        <v>2.3513752571634776</v>
      </c>
      <c r="H128">
        <f t="shared" si="14"/>
        <v>4.93207726175477</v>
      </c>
    </row>
    <row r="129" spans="1:8" ht="12.75">
      <c r="A129">
        <v>106</v>
      </c>
      <c r="B129">
        <f t="shared" si="19"/>
        <v>10.600000000000001</v>
      </c>
      <c r="C129">
        <f t="shared" si="20"/>
        <v>0.0026051275348152837</v>
      </c>
      <c r="D129">
        <f t="shared" si="21"/>
        <v>0.006945791512524098</v>
      </c>
      <c r="E129">
        <f t="shared" si="22"/>
        <v>0.3750656106100975</v>
      </c>
      <c r="F129">
        <f t="shared" si="12"/>
        <v>1.6033432457434313</v>
      </c>
      <c r="G129">
        <f t="shared" si="13"/>
        <v>2.3608540011180215</v>
      </c>
      <c r="H129">
        <f t="shared" si="14"/>
        <v>4.969619340583792</v>
      </c>
    </row>
    <row r="130" spans="1:8" ht="12.75">
      <c r="A130">
        <v>107</v>
      </c>
      <c r="B130">
        <f t="shared" si="19"/>
        <v>10.700000000000001</v>
      </c>
      <c r="C130">
        <f t="shared" si="20"/>
        <v>0.002504608345703698</v>
      </c>
      <c r="D130">
        <f t="shared" si="21"/>
        <v>0.006690339552282636</v>
      </c>
      <c r="E130">
        <f t="shared" si="22"/>
        <v>0.37436191782660205</v>
      </c>
      <c r="F130">
        <f t="shared" si="12"/>
        <v>1.6108550380233027</v>
      </c>
      <c r="G130">
        <f t="shared" si="13"/>
        <v>2.3702437414678608</v>
      </c>
      <c r="H130">
        <f t="shared" si="14"/>
        <v>5.007090650930803</v>
      </c>
    </row>
    <row r="131" spans="1:8" ht="12.75">
      <c r="A131">
        <v>108</v>
      </c>
      <c r="B131">
        <f t="shared" si="19"/>
        <v>10.8</v>
      </c>
      <c r="C131">
        <f t="shared" si="20"/>
        <v>0.0024081782768624743</v>
      </c>
      <c r="D131">
        <f t="shared" si="21"/>
        <v>0.00644473354889383</v>
      </c>
      <c r="E131">
        <f t="shared" si="22"/>
        <v>0.3736660730179935</v>
      </c>
      <c r="F131">
        <f t="shared" si="12"/>
        <v>1.6182969521531534</v>
      </c>
      <c r="G131">
        <f t="shared" si="13"/>
        <v>2.379546134130174</v>
      </c>
      <c r="H131">
        <f t="shared" si="14"/>
        <v>5.044491985742914</v>
      </c>
    </row>
    <row r="132" spans="1:8" ht="12.75">
      <c r="A132">
        <v>109</v>
      </c>
      <c r="B132">
        <f t="shared" si="19"/>
        <v>10.9</v>
      </c>
      <c r="C132">
        <f t="shared" si="20"/>
        <v>0.002315660807570591</v>
      </c>
      <c r="D132">
        <f t="shared" si="21"/>
        <v>0.006208573485969948</v>
      </c>
      <c r="E132">
        <f t="shared" si="22"/>
        <v>0.3729779171984499</v>
      </c>
      <c r="F132">
        <f t="shared" si="12"/>
        <v>1.6256702762370925</v>
      </c>
      <c r="G132">
        <f t="shared" si="13"/>
        <v>2.388762789235098</v>
      </c>
      <c r="H132">
        <f t="shared" si="14"/>
        <v>5.08182412182888</v>
      </c>
    </row>
    <row r="133" spans="1:8" ht="12.75">
      <c r="A133">
        <v>110</v>
      </c>
      <c r="B133">
        <f t="shared" si="19"/>
        <v>11</v>
      </c>
      <c r="C133">
        <f t="shared" si="20"/>
        <v>0.002226887560160054</v>
      </c>
      <c r="D133">
        <f t="shared" si="21"/>
        <v>0.005981476588579407</v>
      </c>
      <c r="E133">
        <f t="shared" si="22"/>
        <v>0.3722972960241807</v>
      </c>
      <c r="F133">
        <f t="shared" si="12"/>
        <v>1.6329762630877107</v>
      </c>
      <c r="G133">
        <f t="shared" si="13"/>
        <v>2.3978952727983707</v>
      </c>
      <c r="H133">
        <f t="shared" si="14"/>
        <v>5.119087820332486</v>
      </c>
    </row>
    <row r="134" spans="1:8" ht="12.75">
      <c r="A134">
        <v>111</v>
      </c>
      <c r="B134">
        <f t="shared" si="19"/>
        <v>11.100000000000001</v>
      </c>
      <c r="C134">
        <f t="shared" si="20"/>
        <v>0.0021416978957187714</v>
      </c>
      <c r="D134">
        <f t="shared" si="21"/>
        <v>0.005763076529343147</v>
      </c>
      <c r="E134">
        <f t="shared" si="22"/>
        <v>0.37162405961714234</v>
      </c>
      <c r="F134">
        <f t="shared" si="12"/>
        <v>1.640216131503645</v>
      </c>
      <c r="G134">
        <f t="shared" si="13"/>
        <v>2.4069451083182885</v>
      </c>
      <c r="H134">
        <f t="shared" si="14"/>
        <v>5.156283827187851</v>
      </c>
    </row>
    <row r="135" spans="1:8" ht="12.75">
      <c r="A135">
        <v>112</v>
      </c>
      <c r="B135">
        <f t="shared" si="19"/>
        <v>11.200000000000001</v>
      </c>
      <c r="C135">
        <f t="shared" si="20"/>
        <v>0.0020599385315423525</v>
      </c>
      <c r="D135">
        <f t="shared" si="21"/>
        <v>0.0055530226738622086</v>
      </c>
      <c r="E135">
        <f t="shared" si="22"/>
        <v>0.37095806239696755</v>
      </c>
      <c r="F135">
        <f>LN(-LN(D135))</f>
        <v>1.647391067489853</v>
      </c>
      <c r="G135">
        <f>LN(B135)</f>
        <v>2.415913778301049</v>
      </c>
      <c r="H135">
        <f>-LN(D135)</f>
        <v>5.193412873557546</v>
      </c>
    </row>
    <row r="136" spans="1:8" ht="12.75">
      <c r="A136">
        <v>113</v>
      </c>
      <c r="B136">
        <f t="shared" si="19"/>
        <v>11.3</v>
      </c>
      <c r="C136">
        <f t="shared" si="20"/>
        <v>0.001981463179060206</v>
      </c>
      <c r="D136">
        <f t="shared" si="21"/>
        <v>0.00535097936336618</v>
      </c>
      <c r="E136">
        <f t="shared" si="22"/>
        <v>0.3702991629206569</v>
      </c>
      <c r="F136">
        <f>LN(-LN(D136))</f>
        <v>1.65450222542365</v>
      </c>
      <c r="G136">
        <f>LN(B136)</f>
        <v>2.424802725718295</v>
      </c>
      <c r="H136">
        <f>-LN(D136)</f>
        <v>5.23047567625428</v>
      </c>
    </row>
    <row r="137" spans="1:8" ht="12.75">
      <c r="A137">
        <v>114</v>
      </c>
      <c r="B137">
        <f t="shared" si="19"/>
        <v>11.4</v>
      </c>
      <c r="C137">
        <f t="shared" si="20"/>
        <v>0.0019061322010429454</v>
      </c>
      <c r="D137">
        <f t="shared" si="21"/>
        <v>0.005156625232595424</v>
      </c>
      <c r="E137">
        <f t="shared" si="22"/>
        <v>0.36964722372960857</v>
      </c>
      <c r="F137">
        <f>LN(-LN(D137))</f>
        <v>1.6615507291693739</v>
      </c>
      <c r="G137">
        <f>LN(B137)</f>
        <v>2.4336133554004498</v>
      </c>
      <c r="H137">
        <f>-LN(D137)</f>
        <v>5.267472938146922</v>
      </c>
    </row>
    <row r="138" spans="1:8" ht="12.75">
      <c r="A138">
        <v>115</v>
      </c>
      <c r="B138">
        <f t="shared" si="19"/>
        <v>11.5</v>
      </c>
      <c r="C138">
        <f t="shared" si="20"/>
        <v>0.0018338122869739992</v>
      </c>
      <c r="D138">
        <f t="shared" si="21"/>
        <v>0.004969652561045192</v>
      </c>
      <c r="E138">
        <f t="shared" si="22"/>
        <v>0.3690021112035891</v>
      </c>
      <c r="F138">
        <f>LN(-LN(D138))</f>
        <v>1.6685376731443775</v>
      </c>
      <c r="G138">
        <f>LN(B138)</f>
        <v>2.4423470353692043</v>
      </c>
      <c r="H138">
        <f>-LN(D138)</f>
        <v>5.304405348551592</v>
      </c>
    </row>
    <row r="139" spans="1:8" ht="12.75">
      <c r="A139">
        <v>116</v>
      </c>
      <c r="B139">
        <f t="shared" si="19"/>
        <v>11.600000000000001</v>
      </c>
      <c r="C139">
        <f t="shared" si="20"/>
        <v>0.0017643761455391751</v>
      </c>
      <c r="D139">
        <f t="shared" si="21"/>
        <v>0.004789766655808392</v>
      </c>
      <c r="E139">
        <f t="shared" si="22"/>
        <v>0.3683636954212737</v>
      </c>
      <c r="F139">
        <f>LN(-LN(D139))</f>
        <v>1.6754641233388694</v>
      </c>
      <c r="G139">
        <f>LN(B139)</f>
        <v>2.451005098112319</v>
      </c>
      <c r="H139">
        <f>-LN(D139)</f>
        <v>5.341273583608469</v>
      </c>
    </row>
  </sheetData>
  <sheetProtection/>
  <printOptions/>
  <pageMargins left="0.75" right="0.75" top="1" bottom="1" header="0.5" footer="0.5"/>
  <pageSetup horizontalDpi="600" verticalDpi="600" orientation="portrait" paperSiz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10.421875" style="0" customWidth="1"/>
    <col min="6" max="6" width="12.421875" style="0" customWidth="1"/>
  </cols>
  <sheetData>
    <row r="1" spans="1:6" ht="12.75">
      <c r="A1" s="1" t="s">
        <v>11</v>
      </c>
      <c r="C1" s="4" t="s">
        <v>10</v>
      </c>
      <c r="D1" s="3">
        <v>1.5</v>
      </c>
      <c r="F1" s="9" t="s">
        <v>39</v>
      </c>
    </row>
    <row r="2" spans="3:5" ht="12.75">
      <c r="C2" s="4" t="s">
        <v>4</v>
      </c>
      <c r="D2" s="3">
        <v>0.5</v>
      </c>
      <c r="E2" t="s">
        <v>13</v>
      </c>
    </row>
    <row r="3" spans="2:5" ht="12.75">
      <c r="B3" s="1" t="s">
        <v>12</v>
      </c>
      <c r="C3" s="4" t="s">
        <v>6</v>
      </c>
      <c r="D3" s="3">
        <v>0</v>
      </c>
      <c r="E3" t="s">
        <v>14</v>
      </c>
    </row>
    <row r="4" spans="1:2" ht="12.75">
      <c r="A4" s="6" t="s">
        <v>16</v>
      </c>
      <c r="B4" s="3">
        <v>0.01</v>
      </c>
    </row>
    <row r="5" spans="1:7" ht="12.75">
      <c r="A5" s="2" t="s">
        <v>3</v>
      </c>
      <c r="B5" s="2" t="s">
        <v>0</v>
      </c>
      <c r="C5" s="2" t="s">
        <v>5</v>
      </c>
      <c r="D5" s="2" t="s">
        <v>1</v>
      </c>
      <c r="E5" s="2" t="s">
        <v>2</v>
      </c>
      <c r="F5" s="7" t="s">
        <v>22</v>
      </c>
      <c r="G5" s="2" t="s">
        <v>34</v>
      </c>
    </row>
    <row r="6" spans="1:7" ht="12.75">
      <c r="A6">
        <v>0.1</v>
      </c>
      <c r="B6">
        <f aca="true" t="shared" si="0" ref="B6:B37">A6*$B$4</f>
        <v>0.001</v>
      </c>
      <c r="C6">
        <f aca="true" t="shared" si="1" ref="C6:C37">E6*D6</f>
        <v>0.5005000623019167</v>
      </c>
      <c r="D6">
        <f aca="true" t="shared" si="2" ref="D6:D37">EXP(-alpha*B$6:B$65536-(lambda/gamma)*(EXP(gamma*B$6:B$65536)-1))</f>
        <v>0.9994997499792162</v>
      </c>
      <c r="E6">
        <f aca="true" t="shared" si="3" ref="E6:E37">alpha+lambda*EXP(gamma*B$6:B$65536)</f>
        <v>0.5007505627813555</v>
      </c>
      <c r="F6">
        <f>LN(E6)</f>
        <v>-0.6916471805599452</v>
      </c>
      <c r="G6">
        <f>-LN(D6)</f>
        <v>0.0005003751875703118</v>
      </c>
    </row>
    <row r="7" spans="1:7" ht="12.75">
      <c r="A7">
        <v>0.15</v>
      </c>
      <c r="B7">
        <f t="shared" si="0"/>
        <v>0.0015</v>
      </c>
      <c r="C7">
        <f t="shared" si="1"/>
        <v>0.5007501399561871</v>
      </c>
      <c r="D7">
        <f t="shared" si="2"/>
        <v>0.9992494374299382</v>
      </c>
      <c r="E7">
        <f t="shared" si="3"/>
        <v>0.5011262665747529</v>
      </c>
      <c r="F7">
        <f aca="true" t="shared" si="4" ref="F7:F70">LN(E7)</f>
        <v>-0.6908971805599453</v>
      </c>
      <c r="G7">
        <f aca="true" t="shared" si="5" ref="G7:G70">-LN(D7)</f>
        <v>0.0007508443831686446</v>
      </c>
    </row>
    <row r="8" spans="1:7" ht="12.75">
      <c r="A8">
        <v>0.2</v>
      </c>
      <c r="B8">
        <f t="shared" si="0"/>
        <v>0.002</v>
      </c>
      <c r="C8">
        <f t="shared" si="1"/>
        <v>0.5010002484139985</v>
      </c>
      <c r="D8">
        <f t="shared" si="2"/>
        <v>0.9989989998341261</v>
      </c>
      <c r="E8">
        <f t="shared" si="3"/>
        <v>0.5015022522516885</v>
      </c>
      <c r="F8">
        <f t="shared" si="4"/>
        <v>-0.6901471805599453</v>
      </c>
      <c r="G8">
        <f t="shared" si="5"/>
        <v>0.0010015015011256424</v>
      </c>
    </row>
    <row r="9" spans="1:7" ht="12.75">
      <c r="A9">
        <v>0.25</v>
      </c>
      <c r="B9">
        <f t="shared" si="0"/>
        <v>0.0025</v>
      </c>
      <c r="C9">
        <f t="shared" si="1"/>
        <v>0.5012503875260369</v>
      </c>
      <c r="D9">
        <f t="shared" si="2"/>
        <v>0.9987484371764153</v>
      </c>
      <c r="E9">
        <f t="shared" si="3"/>
        <v>0.5018785200236542</v>
      </c>
      <c r="F9">
        <f t="shared" si="4"/>
        <v>-0.6893971805599454</v>
      </c>
      <c r="G9">
        <f t="shared" si="5"/>
        <v>0.001252346682436087</v>
      </c>
    </row>
    <row r="10" spans="1:7" ht="12.75">
      <c r="A10">
        <v>0.3</v>
      </c>
      <c r="B10">
        <f t="shared" si="0"/>
        <v>0.003</v>
      </c>
      <c r="C10">
        <f t="shared" si="1"/>
        <v>0.501500557142738</v>
      </c>
      <c r="D10">
        <f t="shared" si="2"/>
        <v>0.9984977494415159</v>
      </c>
      <c r="E10">
        <f t="shared" si="3"/>
        <v>0.5022550701023006</v>
      </c>
      <c r="F10">
        <f t="shared" si="4"/>
        <v>-0.6886471805599453</v>
      </c>
      <c r="G10">
        <f t="shared" si="5"/>
        <v>0.0015033800682004357</v>
      </c>
    </row>
    <row r="11" spans="1:7" ht="12.75">
      <c r="A11">
        <v>0.4</v>
      </c>
      <c r="B11">
        <f t="shared" si="0"/>
        <v>0.004</v>
      </c>
      <c r="C11">
        <f t="shared" si="1"/>
        <v>0.5020009872906163</v>
      </c>
      <c r="D11">
        <f t="shared" si="2"/>
        <v>0.9979959986793675</v>
      </c>
      <c r="E11">
        <f t="shared" si="3"/>
        <v>0.5030090180270325</v>
      </c>
      <c r="F11">
        <f t="shared" si="4"/>
        <v>-0.6871471805599453</v>
      </c>
      <c r="G11">
        <f t="shared" si="5"/>
        <v>0.00200601201802162</v>
      </c>
    </row>
    <row r="12" spans="1:7" ht="12.75">
      <c r="A12">
        <v>0.5</v>
      </c>
      <c r="B12">
        <f t="shared" si="0"/>
        <v>0.005</v>
      </c>
      <c r="C12">
        <f t="shared" si="1"/>
        <v>0.5025015376560961</v>
      </c>
      <c r="D12">
        <f t="shared" si="2"/>
        <v>0.9974937474268621</v>
      </c>
      <c r="E12">
        <f t="shared" si="3"/>
        <v>0.5037640977222669</v>
      </c>
      <c r="F12">
        <f t="shared" si="4"/>
        <v>-0.6856471805599453</v>
      </c>
      <c r="G12">
        <f t="shared" si="5"/>
        <v>0.0025093984815112774</v>
      </c>
    </row>
    <row r="13" spans="1:7" ht="12.75">
      <c r="A13">
        <v>0.6</v>
      </c>
      <c r="B13">
        <f t="shared" si="0"/>
        <v>0.006</v>
      </c>
      <c r="C13">
        <f t="shared" si="1"/>
        <v>0.5030022070336171</v>
      </c>
      <c r="D13">
        <f t="shared" si="2"/>
        <v>0.9969909955643845</v>
      </c>
      <c r="E13">
        <f t="shared" si="3"/>
        <v>0.5045203108869339</v>
      </c>
      <c r="F13">
        <f t="shared" si="4"/>
        <v>-0.6841471805599453</v>
      </c>
      <c r="G13">
        <f t="shared" si="5"/>
        <v>0.0030135405912893247</v>
      </c>
    </row>
    <row r="14" spans="1:7" ht="12.75">
      <c r="A14">
        <v>0.7</v>
      </c>
      <c r="B14">
        <f t="shared" si="0"/>
        <v>0.006999999999999999</v>
      </c>
      <c r="C14">
        <f t="shared" si="1"/>
        <v>0.5035029942135892</v>
      </c>
      <c r="D14">
        <f t="shared" si="2"/>
        <v>0.9964877429735273</v>
      </c>
      <c r="E14">
        <f t="shared" si="3"/>
        <v>0.5052776592225132</v>
      </c>
      <c r="F14">
        <f t="shared" si="4"/>
        <v>-0.6826471805599452</v>
      </c>
      <c r="G14">
        <f t="shared" si="5"/>
        <v>0.003518439481675533</v>
      </c>
    </row>
    <row r="15" spans="1:7" ht="12.75">
      <c r="A15">
        <v>0.8</v>
      </c>
      <c r="B15">
        <f t="shared" si="0"/>
        <v>0.008</v>
      </c>
      <c r="C15">
        <f t="shared" si="1"/>
        <v>0.5040038979823874</v>
      </c>
      <c r="D15">
        <f t="shared" si="2"/>
        <v>0.9959839895370944</v>
      </c>
      <c r="E15">
        <f t="shared" si="3"/>
        <v>0.5060361444330389</v>
      </c>
      <c r="F15">
        <f t="shared" si="4"/>
        <v>-0.6811471805599453</v>
      </c>
      <c r="G15">
        <f t="shared" si="5"/>
        <v>0.004024096288692564</v>
      </c>
    </row>
    <row r="16" spans="1:7" ht="12.75">
      <c r="A16">
        <v>0.9</v>
      </c>
      <c r="B16">
        <f t="shared" si="0"/>
        <v>0.009000000000000001</v>
      </c>
      <c r="C16">
        <f t="shared" si="1"/>
        <v>0.5045049171223451</v>
      </c>
      <c r="D16">
        <f t="shared" si="2"/>
        <v>0.9954797351391055</v>
      </c>
      <c r="E16">
        <f t="shared" si="3"/>
        <v>0.5067957682251031</v>
      </c>
      <c r="F16">
        <f t="shared" si="4"/>
        <v>-0.6796471805599452</v>
      </c>
      <c r="G16">
        <f t="shared" si="5"/>
        <v>0.004530512150068676</v>
      </c>
    </row>
    <row r="17" spans="1:7" ht="12.75">
      <c r="A17">
        <v>1</v>
      </c>
      <c r="B17">
        <f t="shared" si="0"/>
        <v>0.01</v>
      </c>
      <c r="C17">
        <f t="shared" si="1"/>
        <v>0.5050060504117488</v>
      </c>
      <c r="D17">
        <f t="shared" si="2"/>
        <v>0.9949749796647999</v>
      </c>
      <c r="E17">
        <f t="shared" si="3"/>
        <v>0.5075565323078595</v>
      </c>
      <c r="F17">
        <f t="shared" si="4"/>
        <v>-0.6781471805599454</v>
      </c>
      <c r="G17">
        <f t="shared" si="5"/>
        <v>0.005037688205239663</v>
      </c>
    </row>
    <row r="18" spans="1:7" ht="12.75">
      <c r="A18">
        <v>1.2</v>
      </c>
      <c r="B18">
        <f t="shared" si="0"/>
        <v>0.012</v>
      </c>
      <c r="C18">
        <f t="shared" si="1"/>
        <v>0.5060086545317715</v>
      </c>
      <c r="D18">
        <f t="shared" si="2"/>
        <v>0.9939639650343189</v>
      </c>
      <c r="E18">
        <f t="shared" si="3"/>
        <v>0.5090814881948968</v>
      </c>
      <c r="F18">
        <f t="shared" si="4"/>
        <v>-0.6751471805599454</v>
      </c>
      <c r="G18">
        <f t="shared" si="5"/>
        <v>0.006054325463264517</v>
      </c>
    </row>
    <row r="19" spans="1:7" ht="12.75">
      <c r="A19">
        <v>1.4</v>
      </c>
      <c r="B19">
        <f t="shared" si="0"/>
        <v>0.013999999999999999</v>
      </c>
      <c r="C19">
        <f t="shared" si="1"/>
        <v>0.5070117004875881</v>
      </c>
      <c r="D19">
        <f t="shared" si="2"/>
        <v>0.9929509447521142</v>
      </c>
      <c r="E19">
        <f t="shared" si="3"/>
        <v>0.5106110258187643</v>
      </c>
      <c r="F19">
        <f t="shared" si="4"/>
        <v>-0.6721471805599454</v>
      </c>
      <c r="G19">
        <f t="shared" si="5"/>
        <v>0.007074017212509482</v>
      </c>
    </row>
    <row r="20" spans="1:7" ht="12.75">
      <c r="A20">
        <v>1.6</v>
      </c>
      <c r="B20">
        <f t="shared" si="0"/>
        <v>0.016</v>
      </c>
      <c r="C20">
        <f t="shared" si="1"/>
        <v>0.5080151783592093</v>
      </c>
      <c r="D20">
        <f t="shared" si="2"/>
        <v>0.9919359179444232</v>
      </c>
      <c r="E20">
        <f t="shared" si="3"/>
        <v>0.5121451589453108</v>
      </c>
      <c r="F20">
        <f t="shared" si="4"/>
        <v>-0.6691471805599453</v>
      </c>
      <c r="G20">
        <f t="shared" si="5"/>
        <v>0.008096772630207225</v>
      </c>
    </row>
    <row r="21" spans="1:7" ht="12.75">
      <c r="A21">
        <v>1.8</v>
      </c>
      <c r="B21">
        <f t="shared" si="0"/>
        <v>0.018000000000000002</v>
      </c>
      <c r="C21">
        <f t="shared" si="1"/>
        <v>0.5090190781613391</v>
      </c>
      <c r="D21">
        <f t="shared" si="2"/>
        <v>0.9909188837573888</v>
      </c>
      <c r="E21">
        <f t="shared" si="3"/>
        <v>0.5136839013817447</v>
      </c>
      <c r="F21">
        <f t="shared" si="4"/>
        <v>-0.6661471805599454</v>
      </c>
      <c r="G21">
        <f t="shared" si="5"/>
        <v>0.00912260092116318</v>
      </c>
    </row>
    <row r="22" spans="1:7" ht="12.75">
      <c r="A22">
        <v>2</v>
      </c>
      <c r="B22">
        <f t="shared" si="0"/>
        <v>0.02</v>
      </c>
      <c r="C22">
        <f t="shared" si="1"/>
        <v>0.5100233898431917</v>
      </c>
      <c r="D22">
        <f t="shared" si="2"/>
        <v>0.9898998413571899</v>
      </c>
      <c r="E22">
        <f t="shared" si="3"/>
        <v>0.5152272669767585</v>
      </c>
      <c r="F22">
        <f t="shared" si="4"/>
        <v>-0.6631471805599453</v>
      </c>
      <c r="G22">
        <f t="shared" si="5"/>
        <v>0.010151511317838962</v>
      </c>
    </row>
    <row r="23" spans="1:7" ht="12.75">
      <c r="A23">
        <v>2.5</v>
      </c>
      <c r="B23">
        <f t="shared" si="0"/>
        <v>0.025</v>
      </c>
      <c r="C23">
        <f t="shared" si="1"/>
        <v>0.5125359044702529</v>
      </c>
      <c r="D23">
        <f t="shared" si="2"/>
        <v>0.9873434441344798</v>
      </c>
      <c r="E23">
        <f t="shared" si="3"/>
        <v>0.5191059985409125</v>
      </c>
      <c r="F23">
        <f t="shared" si="4"/>
        <v>-0.6556471805599453</v>
      </c>
      <c r="G23">
        <f t="shared" si="5"/>
        <v>0.012737332360608375</v>
      </c>
    </row>
    <row r="24" spans="1:7" ht="12.75">
      <c r="A24">
        <v>3</v>
      </c>
      <c r="B24">
        <f t="shared" si="0"/>
        <v>0.03</v>
      </c>
      <c r="C24">
        <f t="shared" si="1"/>
        <v>0.5150507700636341</v>
      </c>
      <c r="D24">
        <f t="shared" si="2"/>
        <v>0.9847744783940663</v>
      </c>
      <c r="E24">
        <f t="shared" si="3"/>
        <v>0.5230139299543585</v>
      </c>
      <c r="F24">
        <f t="shared" si="4"/>
        <v>-0.6481471805599454</v>
      </c>
      <c r="G24">
        <f t="shared" si="5"/>
        <v>0.015342619969572311</v>
      </c>
    </row>
    <row r="25" spans="1:7" ht="12.75">
      <c r="A25">
        <v>3.5</v>
      </c>
      <c r="B25">
        <f t="shared" si="0"/>
        <v>0.035</v>
      </c>
      <c r="C25">
        <f t="shared" si="1"/>
        <v>0.5175678241594016</v>
      </c>
      <c r="D25">
        <f t="shared" si="2"/>
        <v>0.9821929327861947</v>
      </c>
      <c r="E25">
        <f t="shared" si="3"/>
        <v>0.5269512810392687</v>
      </c>
      <c r="F25">
        <f t="shared" si="4"/>
        <v>-0.6406471805599453</v>
      </c>
      <c r="G25">
        <f t="shared" si="5"/>
        <v>0.017967520692845778</v>
      </c>
    </row>
    <row r="26" spans="1:7" ht="12.75">
      <c r="A26">
        <v>4</v>
      </c>
      <c r="B26">
        <f t="shared" si="0"/>
        <v>0.04</v>
      </c>
      <c r="C26">
        <f t="shared" si="1"/>
        <v>0.5200869016864011</v>
      </c>
      <c r="D26">
        <f t="shared" si="2"/>
        <v>0.9795987967799411</v>
      </c>
      <c r="E26">
        <f t="shared" si="3"/>
        <v>0.5309182732726798</v>
      </c>
      <c r="F26">
        <f t="shared" si="4"/>
        <v>-0.6331471805599453</v>
      </c>
      <c r="G26">
        <f t="shared" si="5"/>
        <v>0.020612182181786523</v>
      </c>
    </row>
    <row r="27" spans="1:7" ht="12.75">
      <c r="A27">
        <v>4.5</v>
      </c>
      <c r="B27">
        <f t="shared" si="0"/>
        <v>0.045</v>
      </c>
      <c r="C27">
        <f t="shared" si="1"/>
        <v>0.5226078349492028</v>
      </c>
      <c r="D27">
        <f t="shared" si="2"/>
        <v>0.976992060676291</v>
      </c>
      <c r="E27">
        <f t="shared" si="3"/>
        <v>0.5349151297989511</v>
      </c>
      <c r="F27">
        <f t="shared" si="4"/>
        <v>-0.6256471805599453</v>
      </c>
      <c r="G27">
        <f t="shared" si="5"/>
        <v>0.023276753199300663</v>
      </c>
    </row>
    <row r="28" spans="1:7" ht="12.75">
      <c r="A28">
        <v>5</v>
      </c>
      <c r="B28">
        <f t="shared" si="0"/>
        <v>0.05</v>
      </c>
      <c r="C28">
        <f t="shared" si="1"/>
        <v>0.5251304536113102</v>
      </c>
      <c r="D28">
        <f t="shared" si="2"/>
        <v>0.9743727156213026</v>
      </c>
      <c r="E28">
        <f t="shared" si="3"/>
        <v>0.5389420754423158</v>
      </c>
      <c r="F28">
        <f t="shared" si="4"/>
        <v>-0.6181471805599453</v>
      </c>
      <c r="G28">
        <f t="shared" si="5"/>
        <v>0.02596138362821052</v>
      </c>
    </row>
    <row r="29" spans="1:7" ht="12.75">
      <c r="A29">
        <v>6</v>
      </c>
      <c r="B29">
        <f t="shared" si="0"/>
        <v>0.06</v>
      </c>
      <c r="C29">
        <f t="shared" si="1"/>
        <v>0.5301800524833123</v>
      </c>
      <c r="D29">
        <f t="shared" si="2"/>
        <v>0.9690961675464711</v>
      </c>
      <c r="E29">
        <f t="shared" si="3"/>
        <v>0.5470871418526052</v>
      </c>
      <c r="F29">
        <f t="shared" si="4"/>
        <v>-0.6031471805599452</v>
      </c>
      <c r="G29">
        <f t="shared" si="5"/>
        <v>0.03139142790173683</v>
      </c>
    </row>
    <row r="30" spans="1:7" ht="12.75">
      <c r="A30">
        <v>7</v>
      </c>
      <c r="B30">
        <f t="shared" si="0"/>
        <v>0.07</v>
      </c>
      <c r="C30">
        <f t="shared" si="1"/>
        <v>0.5352342821687595</v>
      </c>
      <c r="D30">
        <f t="shared" si="2"/>
        <v>0.963769099130782</v>
      </c>
      <c r="E30">
        <f t="shared" si="3"/>
        <v>0.5553553051778526</v>
      </c>
      <c r="F30">
        <f t="shared" si="4"/>
        <v>-0.5881471805599454</v>
      </c>
      <c r="G30">
        <f t="shared" si="5"/>
        <v>0.03690353678523505</v>
      </c>
    </row>
    <row r="31" spans="1:7" ht="12.75">
      <c r="A31">
        <v>8</v>
      </c>
      <c r="B31">
        <f t="shared" si="0"/>
        <v>0.08</v>
      </c>
      <c r="C31">
        <f t="shared" si="1"/>
        <v>0.5402916832508087</v>
      </c>
      <c r="D31">
        <f t="shared" si="2"/>
        <v>0.9583914713269106</v>
      </c>
      <c r="E31">
        <f t="shared" si="3"/>
        <v>0.5637484257896879</v>
      </c>
      <c r="F31">
        <f t="shared" si="4"/>
        <v>-0.5731471805599453</v>
      </c>
      <c r="G31">
        <f t="shared" si="5"/>
        <v>0.0424989505264586</v>
      </c>
    </row>
    <row r="32" spans="1:7" ht="12.75">
      <c r="A32">
        <v>9</v>
      </c>
      <c r="B32">
        <f t="shared" si="0"/>
        <v>0.09</v>
      </c>
      <c r="C32">
        <f t="shared" si="1"/>
        <v>0.5453507525455275</v>
      </c>
      <c r="D32">
        <f t="shared" si="2"/>
        <v>0.9529632599001423</v>
      </c>
      <c r="E32">
        <f t="shared" si="3"/>
        <v>0.5722683921756573</v>
      </c>
      <c r="F32">
        <f t="shared" si="4"/>
        <v>-0.5581471805599453</v>
      </c>
      <c r="G32">
        <f t="shared" si="5"/>
        <v>0.048178928117104836</v>
      </c>
    </row>
    <row r="33" spans="1:7" ht="12.75">
      <c r="A33">
        <v>10</v>
      </c>
      <c r="B33">
        <f t="shared" si="0"/>
        <v>0.1</v>
      </c>
      <c r="C33">
        <f t="shared" si="1"/>
        <v>0.5504099426403235</v>
      </c>
      <c r="D33">
        <f t="shared" si="2"/>
        <v>0.9474844558683699</v>
      </c>
      <c r="E33">
        <f t="shared" si="3"/>
        <v>0.5809171213641415</v>
      </c>
      <c r="F33">
        <f t="shared" si="4"/>
        <v>-0.5431471805599454</v>
      </c>
      <c r="G33">
        <f t="shared" si="5"/>
        <v>0.053944747576094354</v>
      </c>
    </row>
    <row r="34" spans="1:7" ht="12.75">
      <c r="A34">
        <v>11</v>
      </c>
      <c r="B34">
        <f t="shared" si="0"/>
        <v>0.11</v>
      </c>
      <c r="C34">
        <f t="shared" si="1"/>
        <v>0.5554676614563708</v>
      </c>
      <c r="D34">
        <f t="shared" si="2"/>
        <v>0.9419550659465893</v>
      </c>
      <c r="E34">
        <f t="shared" si="3"/>
        <v>0.5896965593556953</v>
      </c>
      <c r="F34">
        <f t="shared" si="4"/>
        <v>-0.5281471805599453</v>
      </c>
      <c r="G34">
        <f t="shared" si="5"/>
        <v>0.0597977062371302</v>
      </c>
    </row>
    <row r="35" spans="1:7" ht="12.75">
      <c r="A35">
        <v>12</v>
      </c>
      <c r="B35">
        <f t="shared" si="0"/>
        <v>0.12</v>
      </c>
      <c r="C35">
        <f t="shared" si="1"/>
        <v>0.5605222718367653</v>
      </c>
      <c r="D35">
        <f t="shared" si="2"/>
        <v>0.9363751129956429</v>
      </c>
      <c r="E35">
        <f t="shared" si="3"/>
        <v>0.5986086815609051</v>
      </c>
      <c r="F35">
        <f t="shared" si="4"/>
        <v>-0.5131471805599453</v>
      </c>
      <c r="G35">
        <f t="shared" si="5"/>
        <v>0.0657391210406034</v>
      </c>
    </row>
    <row r="36" spans="1:7" ht="12.75">
      <c r="A36">
        <v>13</v>
      </c>
      <c r="B36">
        <f t="shared" si="0"/>
        <v>0.13</v>
      </c>
      <c r="C36">
        <f t="shared" si="1"/>
        <v>0.5655720911621962</v>
      </c>
      <c r="D36">
        <f t="shared" si="2"/>
        <v>0.930744636474946</v>
      </c>
      <c r="E36">
        <f t="shared" si="3"/>
        <v>0.6076554932448653</v>
      </c>
      <c r="F36">
        <f t="shared" si="4"/>
        <v>-0.4981471805599454</v>
      </c>
      <c r="G36">
        <f t="shared" si="5"/>
        <v>0.07177032882991025</v>
      </c>
    </row>
    <row r="37" spans="1:7" ht="12.75">
      <c r="A37">
        <v>14</v>
      </c>
      <c r="B37">
        <f t="shared" si="0"/>
        <v>0.14</v>
      </c>
      <c r="C37">
        <f t="shared" si="1"/>
        <v>0.5706153909959742</v>
      </c>
      <c r="D37">
        <f t="shared" si="2"/>
        <v>0.9250636928989107</v>
      </c>
      <c r="E37">
        <f t="shared" si="3"/>
        <v>0.6168390299783716</v>
      </c>
      <c r="F37">
        <f t="shared" si="4"/>
        <v>-0.4831471805599454</v>
      </c>
      <c r="G37">
        <f t="shared" si="5"/>
        <v>0.07789268665224769</v>
      </c>
    </row>
    <row r="38" spans="1:7" ht="12.75">
      <c r="A38">
        <v>15</v>
      </c>
      <c r="B38">
        <f aca="true" t="shared" si="6" ref="B38:B69">A38*$B$4</f>
        <v>0.15</v>
      </c>
      <c r="C38">
        <f aca="true" t="shared" si="7" ref="C38:C69">E38*D38</f>
        <v>0.5756503967603158</v>
      </c>
      <c r="D38">
        <f aca="true" t="shared" si="8" ref="D38:D69">EXP(-alpha*B$6:B$65536-(lambda/gamma)*(EXP(gamma*B$6:B$65536)-1))</f>
        <v>0.919332356296765</v>
      </c>
      <c r="E38">
        <f aca="true" t="shared" si="9" ref="E38:E69">alpha+lambda*EXP(gamma*B$6:B$65536)</f>
        <v>0.6261613580959322</v>
      </c>
      <c r="F38">
        <f t="shared" si="4"/>
        <v>-0.46814718055994525</v>
      </c>
      <c r="G38">
        <f t="shared" si="5"/>
        <v>0.08410757206395483</v>
      </c>
    </row>
    <row r="39" spans="1:7" ht="12.75">
      <c r="A39">
        <v>16</v>
      </c>
      <c r="B39">
        <f t="shared" si="6"/>
        <v>0.16</v>
      </c>
      <c r="C39">
        <f t="shared" si="7"/>
        <v>0.5806752874458345</v>
      </c>
      <c r="D39">
        <f t="shared" si="8"/>
        <v>0.9135507186754458</v>
      </c>
      <c r="E39">
        <f t="shared" si="9"/>
        <v>0.6356245751607024</v>
      </c>
      <c r="F39">
        <f t="shared" si="4"/>
        <v>-0.4531471805599453</v>
      </c>
      <c r="G39">
        <f t="shared" si="5"/>
        <v>0.0904163834404682</v>
      </c>
    </row>
    <row r="40" spans="1:7" ht="12.75">
      <c r="A40">
        <v>17</v>
      </c>
      <c r="B40">
        <f t="shared" si="6"/>
        <v>0.17</v>
      </c>
      <c r="C40">
        <f t="shared" si="7"/>
        <v>0.585688195356249</v>
      </c>
      <c r="D40">
        <f t="shared" si="8"/>
        <v>0.9077188904852199</v>
      </c>
      <c r="E40">
        <f t="shared" si="9"/>
        <v>0.6452308104364449</v>
      </c>
      <c r="F40">
        <f t="shared" si="4"/>
        <v>-0.4381471805599454</v>
      </c>
      <c r="G40">
        <f t="shared" si="5"/>
        <v>0.09682054029096326</v>
      </c>
    </row>
    <row r="41" spans="1:7" ht="12.75">
      <c r="A41">
        <v>18</v>
      </c>
      <c r="B41">
        <f t="shared" si="6"/>
        <v>0.18</v>
      </c>
      <c r="C41">
        <f t="shared" si="7"/>
        <v>0.5906872058903685</v>
      </c>
      <c r="D41">
        <f t="shared" si="8"/>
        <v>0.9018370010876764</v>
      </c>
      <c r="E41">
        <f t="shared" si="9"/>
        <v>0.6549822253666236</v>
      </c>
      <c r="F41">
        <f t="shared" si="4"/>
        <v>-0.4231471805599454</v>
      </c>
      <c r="G41">
        <f t="shared" si="5"/>
        <v>0.1033214835777491</v>
      </c>
    </row>
    <row r="42" spans="1:7" ht="12.75">
      <c r="A42">
        <v>19</v>
      </c>
      <c r="B42">
        <f t="shared" si="6"/>
        <v>0.19</v>
      </c>
      <c r="C42">
        <f t="shared" si="7"/>
        <v>0.5956703573634712</v>
      </c>
      <c r="D42">
        <f t="shared" si="8"/>
        <v>0.895905199225702</v>
      </c>
      <c r="E42">
        <f t="shared" si="9"/>
        <v>0.6648810140607369</v>
      </c>
      <c r="F42">
        <f t="shared" si="4"/>
        <v>-0.40814718055994537</v>
      </c>
      <c r="G42">
        <f t="shared" si="5"/>
        <v>0.10992067604049117</v>
      </c>
    </row>
    <row r="43" spans="1:7" ht="12.75">
      <c r="A43">
        <v>20</v>
      </c>
      <c r="B43">
        <f t="shared" si="6"/>
        <v>0.2</v>
      </c>
      <c r="C43">
        <f t="shared" si="7"/>
        <v>0.6006356408702455</v>
      </c>
      <c r="D43">
        <f t="shared" si="8"/>
        <v>0.889923653495037</v>
      </c>
      <c r="E43">
        <f t="shared" si="9"/>
        <v>0.6749294037880016</v>
      </c>
      <c r="F43">
        <f t="shared" si="4"/>
        <v>-0.39314718055994524</v>
      </c>
      <c r="G43">
        <f t="shared" si="5"/>
        <v>0.11661960252533439</v>
      </c>
    </row>
    <row r="44" spans="1:7" ht="12.75">
      <c r="A44">
        <v>21</v>
      </c>
      <c r="B44">
        <f t="shared" si="6"/>
        <v>0.21</v>
      </c>
      <c r="C44">
        <f t="shared" si="7"/>
        <v>0.6055810001915118</v>
      </c>
      <c r="D44">
        <f t="shared" si="8"/>
        <v>0.8838925528169858</v>
      </c>
      <c r="E44">
        <f t="shared" si="9"/>
        <v>0.6851296554784984</v>
      </c>
      <c r="F44">
        <f t="shared" si="4"/>
        <v>-0.37814718055994523</v>
      </c>
      <c r="G44">
        <f t="shared" si="5"/>
        <v>0.12341977031899884</v>
      </c>
    </row>
    <row r="45" spans="1:7" ht="12.75">
      <c r="A45">
        <v>22</v>
      </c>
      <c r="B45">
        <f t="shared" si="6"/>
        <v>0.22</v>
      </c>
      <c r="C45">
        <f t="shared" si="7"/>
        <v>0.6105043317469979</v>
      </c>
      <c r="D45">
        <f t="shared" si="8"/>
        <v>0.8778121069118299</v>
      </c>
      <c r="E45">
        <f t="shared" si="9"/>
        <v>0.6954840642318901</v>
      </c>
      <c r="F45">
        <f t="shared" si="4"/>
        <v>-0.3631471805599453</v>
      </c>
      <c r="G45">
        <f t="shared" si="5"/>
        <v>0.1303227094879267</v>
      </c>
    </row>
    <row r="46" spans="1:7" ht="12.75">
      <c r="A46">
        <v>23</v>
      </c>
      <c r="B46">
        <f t="shared" si="6"/>
        <v>0.23</v>
      </c>
      <c r="C46">
        <f t="shared" si="7"/>
        <v>0.6154034845964839</v>
      </c>
      <c r="D46">
        <f t="shared" si="8"/>
        <v>0.8716825467724753</v>
      </c>
      <c r="E46">
        <f t="shared" si="9"/>
        <v>0.7059949598338295</v>
      </c>
      <c r="F46">
        <f t="shared" si="4"/>
        <v>-0.3481471805599453</v>
      </c>
      <c r="G46">
        <f t="shared" si="5"/>
        <v>0.13732997322255305</v>
      </c>
    </row>
    <row r="47" spans="1:7" ht="12.75">
      <c r="A47">
        <v>24</v>
      </c>
      <c r="B47">
        <f t="shared" si="6"/>
        <v>0.24</v>
      </c>
      <c r="C47">
        <f t="shared" si="7"/>
        <v>0.6202762604916866</v>
      </c>
      <c r="D47">
        <f t="shared" si="8"/>
        <v>0.8655041251378356</v>
      </c>
      <c r="E47">
        <f t="shared" si="9"/>
        <v>0.7166647072801701</v>
      </c>
      <c r="F47">
        <f t="shared" si="4"/>
        <v>-0.3331471805599454</v>
      </c>
      <c r="G47">
        <f t="shared" si="5"/>
        <v>0.14444313818678006</v>
      </c>
    </row>
    <row r="48" spans="1:7" ht="12.75">
      <c r="A48">
        <v>25</v>
      </c>
      <c r="B48">
        <f t="shared" si="6"/>
        <v>0.25</v>
      </c>
      <c r="C48">
        <f t="shared" si="7"/>
        <v>0.6251204139812921</v>
      </c>
      <c r="D48">
        <f t="shared" si="8"/>
        <v>0.8592771169654325</v>
      </c>
      <c r="E48">
        <f t="shared" si="9"/>
        <v>0.7274957073091006</v>
      </c>
      <c r="F48">
        <f t="shared" si="4"/>
        <v>-0.31814718055994534</v>
      </c>
      <c r="G48">
        <f t="shared" si="5"/>
        <v>0.15166380487273376</v>
      </c>
    </row>
    <row r="49" spans="1:7" ht="12.75">
      <c r="A49">
        <v>26</v>
      </c>
      <c r="B49">
        <f t="shared" si="6"/>
        <v>0.26</v>
      </c>
      <c r="C49">
        <f t="shared" si="7"/>
        <v>0.6299336525715927</v>
      </c>
      <c r="D49">
        <f t="shared" si="8"/>
        <v>0.8530018199026707</v>
      </c>
      <c r="E49">
        <f t="shared" si="9"/>
        <v>0.7384903969413213</v>
      </c>
      <c r="F49">
        <f t="shared" si="4"/>
        <v>-0.3031471805599452</v>
      </c>
      <c r="G49">
        <f t="shared" si="5"/>
        <v>0.15899359796088086</v>
      </c>
    </row>
    <row r="50" spans="1:7" ht="12.75">
      <c r="A50">
        <v>27</v>
      </c>
      <c r="B50">
        <f t="shared" si="6"/>
        <v>0.27</v>
      </c>
      <c r="C50">
        <f t="shared" si="7"/>
        <v>0.6347136369452233</v>
      </c>
      <c r="D50">
        <f t="shared" si="8"/>
        <v>0.8466785547562171</v>
      </c>
      <c r="E50">
        <f t="shared" si="9"/>
        <v>0.7496512500283835</v>
      </c>
      <c r="F50">
        <f t="shared" si="4"/>
        <v>-0.2881471805599452</v>
      </c>
      <c r="G50">
        <f t="shared" si="5"/>
        <v>0.16643416668558897</v>
      </c>
    </row>
    <row r="51" spans="1:7" ht="12.75">
      <c r="A51">
        <v>28</v>
      </c>
      <c r="B51">
        <f t="shared" si="6"/>
        <v>0.28</v>
      </c>
      <c r="C51">
        <f t="shared" si="7"/>
        <v>0.63945798124053</v>
      </c>
      <c r="D51">
        <f t="shared" si="8"/>
        <v>0.8403076659588928</v>
      </c>
      <c r="E51">
        <f t="shared" si="9"/>
        <v>0.7609807778093169</v>
      </c>
      <c r="F51">
        <f t="shared" si="4"/>
        <v>-0.27314718055994525</v>
      </c>
      <c r="G51">
        <f t="shared" si="5"/>
        <v>0.17398718520621131</v>
      </c>
    </row>
    <row r="52" spans="1:7" ht="12.75">
      <c r="A52">
        <v>29</v>
      </c>
      <c r="B52">
        <f t="shared" si="6"/>
        <v>0.29</v>
      </c>
      <c r="C52">
        <f t="shared" si="7"/>
        <v>0.6441642533941392</v>
      </c>
      <c r="D52">
        <f t="shared" si="8"/>
        <v>0.8338895220334565</v>
      </c>
      <c r="E52">
        <f t="shared" si="9"/>
        <v>0.7724815294756692</v>
      </c>
      <c r="F52">
        <f t="shared" si="4"/>
        <v>-0.25814718055994534</v>
      </c>
      <c r="G52">
        <f t="shared" si="5"/>
        <v>0.18165435298377947</v>
      </c>
    </row>
    <row r="53" spans="1:7" ht="12.75">
      <c r="A53">
        <v>30</v>
      </c>
      <c r="B53">
        <f t="shared" si="6"/>
        <v>0.3</v>
      </c>
      <c r="C53">
        <f t="shared" si="7"/>
        <v>0.648829975549327</v>
      </c>
      <c r="D53">
        <f t="shared" si="8"/>
        <v>0.8274245160526355</v>
      </c>
      <c r="E53">
        <f t="shared" si="9"/>
        <v>0.7841560927450844</v>
      </c>
      <c r="F53">
        <f t="shared" si="4"/>
        <v>-0.2431471805599454</v>
      </c>
      <c r="G53">
        <f t="shared" si="5"/>
        <v>0.18943739516338953</v>
      </c>
    </row>
    <row r="54" spans="1:7" ht="12.75">
      <c r="A54">
        <v>31</v>
      </c>
      <c r="B54">
        <f t="shared" si="6"/>
        <v>0.31</v>
      </c>
      <c r="C54">
        <f t="shared" si="7"/>
        <v>0.6534526245328154</v>
      </c>
      <c r="D54">
        <f t="shared" si="8"/>
        <v>0.8209130660947337</v>
      </c>
      <c r="E54">
        <f t="shared" si="9"/>
        <v>0.7960070944435506</v>
      </c>
      <c r="F54">
        <f t="shared" si="4"/>
        <v>-0.22814718055994535</v>
      </c>
      <c r="G54">
        <f t="shared" si="5"/>
        <v>0.197338062962367</v>
      </c>
    </row>
    <row r="55" spans="1:7" ht="12.75">
      <c r="A55">
        <v>32</v>
      </c>
      <c r="B55">
        <f t="shared" si="6"/>
        <v>0.32</v>
      </c>
      <c r="C55">
        <f t="shared" si="7"/>
        <v>0.658029632402649</v>
      </c>
      <c r="D55">
        <f t="shared" si="8"/>
        <v>0.8143556156941183</v>
      </c>
      <c r="E55">
        <f t="shared" si="9"/>
        <v>0.8080372010964467</v>
      </c>
      <c r="F55">
        <f t="shared" si="4"/>
        <v>-0.21314718055994528</v>
      </c>
      <c r="G55">
        <f t="shared" si="5"/>
        <v>0.20535813406429787</v>
      </c>
    </row>
    <row r="56" spans="1:7" ht="12.75">
      <c r="A56">
        <v>33</v>
      </c>
      <c r="B56">
        <f t="shared" si="6"/>
        <v>0.33</v>
      </c>
      <c r="C56">
        <f t="shared" si="7"/>
        <v>0.6625583870698216</v>
      </c>
      <c r="D56">
        <f t="shared" si="8"/>
        <v>0.8077526342858609</v>
      </c>
      <c r="E56">
        <f t="shared" si="9"/>
        <v>0.820249119528522</v>
      </c>
      <c r="F56">
        <f t="shared" si="4"/>
        <v>-0.19814718055994535</v>
      </c>
      <c r="G56">
        <f t="shared" si="5"/>
        <v>0.21349941301901462</v>
      </c>
    </row>
    <row r="57" spans="1:7" ht="12.75">
      <c r="A57">
        <v>34</v>
      </c>
      <c r="B57">
        <f t="shared" si="6"/>
        <v>0.34</v>
      </c>
      <c r="C57">
        <f t="shared" si="7"/>
        <v>0.6670362329963403</v>
      </c>
      <c r="D57">
        <f t="shared" si="8"/>
        <v>0.8011046176437817</v>
      </c>
      <c r="E57">
        <f t="shared" si="9"/>
        <v>0.8326455974729432</v>
      </c>
      <c r="F57">
        <f t="shared" si="4"/>
        <v>-0.18314718055994525</v>
      </c>
      <c r="G57">
        <f t="shared" si="5"/>
        <v>0.22176373164862875</v>
      </c>
    </row>
    <row r="58" spans="1:7" ht="12.75">
      <c r="A58">
        <v>35</v>
      </c>
      <c r="B58">
        <f t="shared" si="6"/>
        <v>0.35000000000000003</v>
      </c>
      <c r="C58">
        <f t="shared" si="7"/>
        <v>0.6714604719724241</v>
      </c>
      <c r="D58">
        <f t="shared" si="8"/>
        <v>0.7944120883111219</v>
      </c>
      <c r="E58">
        <f t="shared" si="9"/>
        <v>0.8452294241895457</v>
      </c>
      <c r="F58">
        <f t="shared" si="4"/>
        <v>-0.16814718055994526</v>
      </c>
      <c r="G58">
        <f t="shared" si="5"/>
        <v>0.23015294945969708</v>
      </c>
    </row>
    <row r="59" spans="1:7" ht="12.75">
      <c r="A59">
        <v>36</v>
      </c>
      <c r="B59">
        <f t="shared" si="6"/>
        <v>0.36</v>
      </c>
      <c r="C59">
        <f t="shared" si="7"/>
        <v>0.6758283639755377</v>
      </c>
      <c r="D59">
        <f t="shared" si="8"/>
        <v>0.7876755960230343</v>
      </c>
      <c r="E59">
        <f t="shared" si="9"/>
        <v>0.8580034310924293</v>
      </c>
      <c r="F59">
        <f t="shared" si="4"/>
        <v>-0.15314718055994525</v>
      </c>
      <c r="G59">
        <f t="shared" si="5"/>
        <v>0.2386689540616195</v>
      </c>
    </row>
    <row r="60" spans="1:7" ht="12.75">
      <c r="A60">
        <v>37</v>
      </c>
      <c r="B60">
        <f t="shared" si="6"/>
        <v>0.37</v>
      </c>
      <c r="C60">
        <f t="shared" si="7"/>
        <v>0.680137128113963</v>
      </c>
      <c r="D60">
        <f t="shared" si="8"/>
        <v>0.7808957181200658</v>
      </c>
      <c r="E60">
        <f t="shared" si="9"/>
        <v>0.8709704923870376</v>
      </c>
      <c r="F60">
        <f t="shared" si="4"/>
        <v>-0.1381471805599454</v>
      </c>
      <c r="G60">
        <f t="shared" si="5"/>
        <v>0.2473136615913584</v>
      </c>
    </row>
    <row r="61" spans="1:7" ht="12.75">
      <c r="A61">
        <v>38</v>
      </c>
      <c r="B61">
        <f t="shared" si="6"/>
        <v>0.38</v>
      </c>
      <c r="C61">
        <f t="shared" si="7"/>
        <v>0.6843839436576007</v>
      </c>
      <c r="D61">
        <f t="shared" si="8"/>
        <v>0.7740730599517678</v>
      </c>
      <c r="E61">
        <f t="shared" si="9"/>
        <v>0.8841335257168677</v>
      </c>
      <c r="F61">
        <f t="shared" si="4"/>
        <v>-0.12314718055994522</v>
      </c>
      <c r="G61">
        <f t="shared" si="5"/>
        <v>0.2560890171445784</v>
      </c>
    </row>
    <row r="62" spans="1:7" ht="12.75">
      <c r="A62">
        <v>39</v>
      </c>
      <c r="B62">
        <f t="shared" si="6"/>
        <v>0.39</v>
      </c>
      <c r="C62">
        <f t="shared" si="7"/>
        <v>0.6885659511586822</v>
      </c>
      <c r="D62">
        <f t="shared" si="8"/>
        <v>0.7672082552695538</v>
      </c>
      <c r="E62">
        <f t="shared" si="9"/>
        <v>0.89749549281995</v>
      </c>
      <c r="F62">
        <f t="shared" si="4"/>
        <v>-0.10814718055994535</v>
      </c>
      <c r="G62">
        <f t="shared" si="5"/>
        <v>0.26499699521329995</v>
      </c>
    </row>
    <row r="63" spans="1:7" ht="12.75">
      <c r="A63">
        <v>40</v>
      </c>
      <c r="B63">
        <f t="shared" si="6"/>
        <v>0.4</v>
      </c>
      <c r="C63">
        <f t="shared" si="7"/>
        <v>0.6926802536650537</v>
      </c>
      <c r="D63">
        <f t="shared" si="8"/>
        <v>0.7603019666078867</v>
      </c>
      <c r="E63">
        <f t="shared" si="9"/>
        <v>0.9110594001952546</v>
      </c>
      <c r="F63">
        <f t="shared" si="4"/>
        <v>-0.09314718055994524</v>
      </c>
      <c r="G63">
        <f t="shared" si="5"/>
        <v>0.27403960013016976</v>
      </c>
    </row>
    <row r="64" spans="1:7" ht="12.75">
      <c r="A64">
        <v>41</v>
      </c>
      <c r="B64">
        <f t="shared" si="6"/>
        <v>0.41000000000000003</v>
      </c>
      <c r="C64">
        <f t="shared" si="7"/>
        <v>0.6967239180286623</v>
      </c>
      <c r="D64">
        <f t="shared" si="8"/>
        <v>0.7533548856528617</v>
      </c>
      <c r="E64">
        <f t="shared" si="9"/>
        <v>0.9248282997791636</v>
      </c>
      <c r="F64">
        <f t="shared" si="4"/>
        <v>-0.07814718055994527</v>
      </c>
      <c r="G64">
        <f t="shared" si="5"/>
        <v>0.28321886651944245</v>
      </c>
    </row>
    <row r="65" spans="1:7" ht="12.75">
      <c r="A65">
        <v>42</v>
      </c>
      <c r="B65">
        <f t="shared" si="6"/>
        <v>0.42</v>
      </c>
      <c r="C65">
        <f t="shared" si="7"/>
        <v>0.7006939763118414</v>
      </c>
      <c r="D65">
        <f t="shared" si="8"/>
        <v>0.7463677335972155</v>
      </c>
      <c r="E65">
        <f t="shared" si="9"/>
        <v>0.9388052896321716</v>
      </c>
      <c r="F65">
        <f t="shared" si="4"/>
        <v>-0.0631471805599453</v>
      </c>
      <c r="G65">
        <f t="shared" si="5"/>
        <v>0.292536859754781</v>
      </c>
    </row>
    <row r="66" spans="1:7" ht="12.75">
      <c r="A66">
        <v>43</v>
      </c>
      <c r="B66">
        <f t="shared" si="6"/>
        <v>0.43</v>
      </c>
      <c r="C66">
        <f t="shared" si="7"/>
        <v>0.7045874272939486</v>
      </c>
      <c r="D66">
        <f t="shared" si="8"/>
        <v>0.7393412614807745</v>
      </c>
      <c r="E66">
        <f t="shared" si="9"/>
        <v>0.9529935146359614</v>
      </c>
      <c r="F66">
        <f t="shared" si="4"/>
        <v>-0.048147180559945275</v>
      </c>
      <c r="G66">
        <f t="shared" si="5"/>
        <v>0.30199567642397424</v>
      </c>
    </row>
    <row r="67" spans="1:7" ht="12.75">
      <c r="A67">
        <v>44</v>
      </c>
      <c r="B67">
        <f t="shared" si="6"/>
        <v>0.44</v>
      </c>
      <c r="C67">
        <f t="shared" si="7"/>
        <v>0.7084012380808551</v>
      </c>
      <c r="D67">
        <f t="shared" si="8"/>
        <v>0.7322762505153237</v>
      </c>
      <c r="E67">
        <f t="shared" si="9"/>
        <v>0.9673961672010158</v>
      </c>
      <c r="F67">
        <f t="shared" si="4"/>
        <v>-0.03314718055994522</v>
      </c>
      <c r="G67">
        <f t="shared" si="5"/>
        <v>0.31159744480067714</v>
      </c>
    </row>
    <row r="68" spans="1:7" ht="12.75">
      <c r="A68">
        <v>45</v>
      </c>
      <c r="B68">
        <f t="shared" si="6"/>
        <v>0.45</v>
      </c>
      <c r="C68">
        <f t="shared" si="7"/>
        <v>0.7121323458197244</v>
      </c>
      <c r="D68">
        <f t="shared" si="8"/>
        <v>0.7251735123928564</v>
      </c>
      <c r="E68">
        <f t="shared" si="9"/>
        <v>0.9820164879849237</v>
      </c>
      <c r="F68">
        <f t="shared" si="4"/>
        <v>-0.01814718055994521</v>
      </c>
      <c r="G68">
        <f t="shared" si="5"/>
        <v>0.32134432532328244</v>
      </c>
    </row>
    <row r="69" spans="1:7" ht="12.75">
      <c r="A69">
        <v>46</v>
      </c>
      <c r="B69">
        <f t="shared" si="6"/>
        <v>0.46</v>
      </c>
      <c r="C69">
        <f t="shared" si="7"/>
        <v>0.7157776595214493</v>
      </c>
      <c r="D69">
        <f t="shared" si="8"/>
        <v>0.71803388957614</v>
      </c>
      <c r="E69">
        <f t="shared" si="9"/>
        <v>0.9968577666215412</v>
      </c>
      <c r="F69">
        <f t="shared" si="4"/>
        <v>-0.0031471805599452324</v>
      </c>
      <c r="G69">
        <f t="shared" si="5"/>
        <v>0.3312385110810274</v>
      </c>
    </row>
    <row r="70" spans="1:7" ht="12.75">
      <c r="A70">
        <v>47</v>
      </c>
      <c r="B70">
        <f aca="true" t="shared" si="10" ref="B70:B101">A70*$B$4</f>
        <v>0.47000000000000003</v>
      </c>
      <c r="C70">
        <f aca="true" t="shared" si="11" ref="C70:C101">E70*D70</f>
        <v>0.7193340619930285</v>
      </c>
      <c r="D70">
        <f aca="true" t="shared" si="12" ref="D70:D101">EXP(-alpha*B$6:B$65536-(lambda/gamma)*(EXP(gamma*B$6:B$65536)-1))</f>
        <v>0.7108582555705086</v>
      </c>
      <c r="E70">
        <f aca="true" t="shared" si="13" ref="E70:E101">alpha+lambda*EXP(gamma*B$6:B$65536)</f>
        <v>1.011923342461174</v>
      </c>
      <c r="F70">
        <f t="shared" si="4"/>
        <v>0.011852819440054854</v>
      </c>
      <c r="G70">
        <f t="shared" si="5"/>
        <v>0.34128222830744936</v>
      </c>
    </row>
    <row r="71" spans="1:7" ht="12.75">
      <c r="A71">
        <v>48</v>
      </c>
      <c r="B71">
        <f t="shared" si="10"/>
        <v>0.48</v>
      </c>
      <c r="C71">
        <f t="shared" si="11"/>
        <v>0.7227984118820807</v>
      </c>
      <c r="D71">
        <f t="shared" si="12"/>
        <v>0.7036475151757752</v>
      </c>
      <c r="E71">
        <f t="shared" si="13"/>
        <v>1.0272166053219438</v>
      </c>
      <c r="F71">
        <f aca="true" t="shared" si="14" ref="F71:F134">LN(E71)</f>
        <v>0.02685281944005463</v>
      </c>
      <c r="G71">
        <f aca="true" t="shared" si="15" ref="G71:G134">-LN(D71)</f>
        <v>0.35147773688129585</v>
      </c>
    </row>
    <row r="72" spans="1:7" ht="12.75">
      <c r="A72">
        <v>49</v>
      </c>
      <c r="B72">
        <f t="shared" si="10"/>
        <v>0.49</v>
      </c>
      <c r="C72">
        <f t="shared" si="11"/>
        <v>0.7261675458355813</v>
      </c>
      <c r="D72">
        <f t="shared" si="12"/>
        <v>0.6964026047171258</v>
      </c>
      <c r="E72">
        <f t="shared" si="13"/>
        <v>1.0427409962525138</v>
      </c>
      <c r="F72">
        <f t="shared" si="14"/>
        <v>0.0418528194400546</v>
      </c>
      <c r="G72">
        <f t="shared" si="15"/>
        <v>0.3618273308350091</v>
      </c>
    </row>
    <row r="73" spans="1:7" ht="12.75">
      <c r="A73">
        <v>50</v>
      </c>
      <c r="B73">
        <f t="shared" si="10"/>
        <v>0.5</v>
      </c>
      <c r="C73">
        <f t="shared" si="11"/>
        <v>0.7294382807748011</v>
      </c>
      <c r="D73">
        <f t="shared" si="12"/>
        <v>0.6891244922538503</v>
      </c>
      <c r="E73">
        <f t="shared" si="13"/>
        <v>1.0585000083063374</v>
      </c>
      <c r="F73">
        <f t="shared" si="14"/>
        <v>0.05685281944005475</v>
      </c>
      <c r="G73">
        <f t="shared" si="15"/>
        <v>0.3723333388708916</v>
      </c>
    </row>
    <row r="74" spans="1:7" ht="12.75">
      <c r="A74">
        <v>51</v>
      </c>
      <c r="B74">
        <f t="shared" si="10"/>
        <v>0.51</v>
      </c>
      <c r="C74">
        <f t="shared" si="11"/>
        <v>0.7326074162882937</v>
      </c>
      <c r="D74">
        <f t="shared" si="12"/>
        <v>0.6818141777647339</v>
      </c>
      <c r="E74">
        <f t="shared" si="13"/>
        <v>1.0744971873276101</v>
      </c>
      <c r="F74">
        <f t="shared" si="14"/>
        <v>0.07185281944005473</v>
      </c>
      <c r="G74">
        <f t="shared" si="15"/>
        <v>0.38299812488507334</v>
      </c>
    </row>
    <row r="75" spans="1:7" ht="12.75">
      <c r="A75">
        <v>52</v>
      </c>
      <c r="B75">
        <f t="shared" si="10"/>
        <v>0.52</v>
      </c>
      <c r="C75">
        <f t="shared" si="11"/>
        <v>0.7356717371446408</v>
      </c>
      <c r="D75">
        <f t="shared" si="12"/>
        <v>0.6744726933089193</v>
      </c>
      <c r="E75">
        <f t="shared" si="13"/>
        <v>1.0907361327491005</v>
      </c>
      <c r="F75">
        <f t="shared" si="14"/>
        <v>0.08685281944005466</v>
      </c>
      <c r="G75">
        <f t="shared" si="15"/>
        <v>0.39382408849940037</v>
      </c>
    </row>
    <row r="76" spans="1:7" ht="12.75">
      <c r="A76">
        <v>53</v>
      </c>
      <c r="B76">
        <f t="shared" si="10"/>
        <v>0.53</v>
      </c>
      <c r="C76">
        <f t="shared" si="11"/>
        <v>0.7386280159265155</v>
      </c>
      <c r="D76">
        <f t="shared" si="12"/>
        <v>0.6671011031610399</v>
      </c>
      <c r="E76">
        <f t="shared" si="13"/>
        <v>1.1072204984020373</v>
      </c>
      <c r="F76">
        <f t="shared" si="14"/>
        <v>0.10185281944005482</v>
      </c>
      <c r="G76">
        <f t="shared" si="15"/>
        <v>0.4048136656013582</v>
      </c>
    </row>
    <row r="77" spans="1:7" ht="12.75">
      <c r="A77">
        <v>54</v>
      </c>
      <c r="B77">
        <f t="shared" si="10"/>
        <v>0.54</v>
      </c>
      <c r="C77">
        <f t="shared" si="11"/>
        <v>0.7414730157874518</v>
      </c>
      <c r="D77">
        <f t="shared" si="12"/>
        <v>0.6597005039193962</v>
      </c>
      <c r="E77">
        <f t="shared" si="13"/>
        <v>1.1239539933382359</v>
      </c>
      <c r="F77">
        <f t="shared" si="14"/>
        <v>0.11685281944005484</v>
      </c>
      <c r="G77">
        <f t="shared" si="15"/>
        <v>0.41596932889215726</v>
      </c>
    </row>
    <row r="78" spans="1:7" ht="12.75">
      <c r="A78">
        <v>55</v>
      </c>
      <c r="B78">
        <f t="shared" si="10"/>
        <v>0.55</v>
      </c>
      <c r="C78">
        <f t="shared" si="11"/>
        <v>0.7442034933325392</v>
      </c>
      <c r="D78">
        <f t="shared" si="12"/>
        <v>0.6522720245859484</v>
      </c>
      <c r="E78">
        <f t="shared" si="13"/>
        <v>1.140940382664652</v>
      </c>
      <c r="F78">
        <f t="shared" si="14"/>
        <v>0.13185281944005486</v>
      </c>
      <c r="G78">
        <f t="shared" si="15"/>
        <v>0.4272935884431013</v>
      </c>
    </row>
    <row r="79" spans="1:7" ht="12.75">
      <c r="A79">
        <v>56</v>
      </c>
      <c r="B79">
        <f t="shared" si="10"/>
        <v>0.56</v>
      </c>
      <c r="C79">
        <f t="shared" si="11"/>
        <v>0.7468162016240559</v>
      </c>
      <c r="D79">
        <f t="shared" si="12"/>
        <v>0.6448168266168766</v>
      </c>
      <c r="E79">
        <f t="shared" si="13"/>
        <v>1.158183488390546</v>
      </c>
      <c r="F79">
        <f t="shared" si="14"/>
        <v>0.14685281944005477</v>
      </c>
      <c r="G79">
        <f t="shared" si="15"/>
        <v>0.438788992260364</v>
      </c>
    </row>
    <row r="80" spans="1:7" ht="12.75">
      <c r="A80">
        <v>57</v>
      </c>
      <c r="B80">
        <f t="shared" si="10"/>
        <v>0.5700000000000001</v>
      </c>
      <c r="C80">
        <f t="shared" si="11"/>
        <v>0.7493078933128587</v>
      </c>
      <c r="D80">
        <f t="shared" si="12"/>
        <v>0.6373361039424575</v>
      </c>
      <c r="E80">
        <f t="shared" si="13"/>
        <v>1.175687190287451</v>
      </c>
      <c r="F80">
        <f t="shared" si="14"/>
        <v>0.16185281944005475</v>
      </c>
      <c r="G80">
        <f t="shared" si="15"/>
        <v>0.4504581268583007</v>
      </c>
    </row>
    <row r="81" spans="1:7" ht="12.75">
      <c r="A81">
        <v>58</v>
      </c>
      <c r="B81">
        <f t="shared" si="10"/>
        <v>0.58</v>
      </c>
      <c r="C81">
        <f t="shared" si="11"/>
        <v>0.7516753238961136</v>
      </c>
      <c r="D81">
        <f t="shared" si="12"/>
        <v>0.6298310829549952</v>
      </c>
      <c r="E81">
        <f t="shared" si="13"/>
        <v>1.1934554267621382</v>
      </c>
      <c r="F81">
        <f t="shared" si="14"/>
        <v>0.1768528194400546</v>
      </c>
      <c r="G81">
        <f t="shared" si="15"/>
        <v>0.4623036178414256</v>
      </c>
    </row>
    <row r="82" spans="1:7" ht="12.75">
      <c r="A82">
        <v>59</v>
      </c>
      <c r="B82">
        <f t="shared" si="10"/>
        <v>0.59</v>
      </c>
      <c r="C82">
        <f t="shared" si="11"/>
        <v>0.7539152551017214</v>
      </c>
      <c r="D82">
        <f t="shared" si="12"/>
        <v>0.6223030224635415</v>
      </c>
      <c r="E82">
        <f t="shared" si="13"/>
        <v>1.2114921957427751</v>
      </c>
      <c r="F82">
        <f t="shared" si="14"/>
        <v>0.19185281944005478</v>
      </c>
      <c r="G82">
        <f t="shared" si="15"/>
        <v>0.4743281304951834</v>
      </c>
    </row>
    <row r="83" spans="1:7" ht="12.75">
      <c r="A83">
        <v>60</v>
      </c>
      <c r="B83">
        <f t="shared" si="10"/>
        <v>0.6</v>
      </c>
      <c r="C83">
        <f t="shared" si="11"/>
        <v>0.7560244583995338</v>
      </c>
      <c r="D83">
        <f t="shared" si="12"/>
        <v>0.6147532136141385</v>
      </c>
      <c r="E83">
        <f t="shared" si="13"/>
        <v>1.2298015555784747</v>
      </c>
      <c r="F83">
        <f t="shared" si="14"/>
        <v>0.2068528194400546</v>
      </c>
      <c r="G83">
        <f t="shared" si="15"/>
        <v>0.48653437038564984</v>
      </c>
    </row>
    <row r="84" spans="1:7" ht="12.75">
      <c r="A84">
        <v>61</v>
      </c>
      <c r="B84">
        <f t="shared" si="10"/>
        <v>0.61</v>
      </c>
      <c r="C84">
        <f t="shared" si="11"/>
        <v>0.7579997186391876</v>
      </c>
      <c r="D84">
        <f t="shared" si="12"/>
        <v>0.6071829797743147</v>
      </c>
      <c r="E84">
        <f t="shared" si="13"/>
        <v>1.248387625952444</v>
      </c>
      <c r="F84">
        <f t="shared" si="14"/>
        <v>0.22185281944005467</v>
      </c>
      <c r="G84">
        <f t="shared" si="15"/>
        <v>0.4989250839682959</v>
      </c>
    </row>
    <row r="85" spans="1:7" ht="12.75">
      <c r="A85">
        <v>62</v>
      </c>
      <c r="B85">
        <f t="shared" si="10"/>
        <v>0.62</v>
      </c>
      <c r="C85">
        <f t="shared" si="11"/>
        <v>0.7598378378140955</v>
      </c>
      <c r="D85">
        <f t="shared" si="12"/>
        <v>0.5995936763805726</v>
      </c>
      <c r="E85">
        <f t="shared" si="13"/>
        <v>1.2672545888089273</v>
      </c>
      <c r="F85">
        <f t="shared" si="14"/>
        <v>0.23685281944005465</v>
      </c>
      <c r="G85">
        <f t="shared" si="15"/>
        <v>0.5115030592059515</v>
      </c>
    </row>
    <row r="86" spans="1:7" ht="12.75">
      <c r="A86">
        <v>63</v>
      </c>
      <c r="B86">
        <f t="shared" si="10"/>
        <v>0.63</v>
      </c>
      <c r="C86">
        <f t="shared" si="11"/>
        <v>0.761535638950838</v>
      </c>
      <c r="D86">
        <f t="shared" si="12"/>
        <v>0.591986690747608</v>
      </c>
      <c r="E86">
        <f t="shared" si="13"/>
        <v>1.286406689294163</v>
      </c>
      <c r="F86">
        <f t="shared" si="14"/>
        <v>0.25185281944005466</v>
      </c>
      <c r="G86">
        <f t="shared" si="15"/>
        <v>0.5242711261961086</v>
      </c>
    </row>
    <row r="87" spans="1:7" ht="12.75">
      <c r="A87">
        <v>64</v>
      </c>
      <c r="B87">
        <f t="shared" si="10"/>
        <v>0.64</v>
      </c>
      <c r="C87">
        <f t="shared" si="11"/>
        <v>0.7630899701228662</v>
      </c>
      <c r="D87">
        <f t="shared" si="12"/>
        <v>0.5843634418380125</v>
      </c>
      <c r="E87">
        <f t="shared" si="13"/>
        <v>1.305848236711559</v>
      </c>
      <c r="F87">
        <f t="shared" si="14"/>
        <v>0.26685281944005473</v>
      </c>
      <c r="G87">
        <f t="shared" si="15"/>
        <v>0.537232157807706</v>
      </c>
    </row>
    <row r="88" spans="1:7" ht="12.75">
      <c r="A88">
        <v>65</v>
      </c>
      <c r="B88">
        <f t="shared" si="10"/>
        <v>0.65</v>
      </c>
      <c r="C88">
        <f t="shared" si="11"/>
        <v>0.7644977085871087</v>
      </c>
      <c r="D88">
        <f t="shared" si="12"/>
        <v>0.576725379991224</v>
      </c>
      <c r="E88">
        <f t="shared" si="13"/>
        <v>1.3255836054913035</v>
      </c>
      <c r="F88">
        <f t="shared" si="14"/>
        <v>0.2818528194400548</v>
      </c>
      <c r="G88">
        <f t="shared" si="15"/>
        <v>0.5503890703275356</v>
      </c>
    </row>
    <row r="89" spans="1:7" ht="12.75">
      <c r="A89">
        <v>66</v>
      </c>
      <c r="B89">
        <f t="shared" si="10"/>
        <v>0.66</v>
      </c>
      <c r="C89">
        <f t="shared" si="11"/>
        <v>0.7657557650417041</v>
      </c>
      <c r="D89">
        <f t="shared" si="12"/>
        <v>0.569073986610503</v>
      </c>
      <c r="E89">
        <f t="shared" si="13"/>
        <v>1.345617236174631</v>
      </c>
      <c r="F89">
        <f t="shared" si="14"/>
        <v>0.2968528194400546</v>
      </c>
      <c r="G89">
        <f t="shared" si="15"/>
        <v>0.5637448241164207</v>
      </c>
    </row>
    <row r="90" spans="1:7" ht="12.75">
      <c r="A90">
        <v>67</v>
      </c>
      <c r="B90">
        <f t="shared" si="10"/>
        <v>0.67</v>
      </c>
      <c r="C90">
        <f t="shared" si="11"/>
        <v>0.7668610880027253</v>
      </c>
      <c r="D90">
        <f t="shared" si="12"/>
        <v>0.5614107738067349</v>
      </c>
      <c r="E90">
        <f t="shared" si="13"/>
        <v>1.3659536364129636</v>
      </c>
      <c r="F90">
        <f t="shared" si="14"/>
        <v>0.3118528194400548</v>
      </c>
      <c r="G90">
        <f t="shared" si="15"/>
        <v>0.5773024242753091</v>
      </c>
    </row>
    <row r="91" spans="1:7" ht="12.75">
      <c r="A91">
        <v>68</v>
      </c>
      <c r="B91">
        <f t="shared" si="10"/>
        <v>0.68</v>
      </c>
      <c r="C91">
        <f t="shared" si="11"/>
        <v>0.767810668297368</v>
      </c>
      <c r="D91">
        <f t="shared" si="12"/>
        <v>0.5537372839978814</v>
      </c>
      <c r="E91">
        <f t="shared" si="13"/>
        <v>1.3865973819821489</v>
      </c>
      <c r="F91">
        <f t="shared" si="14"/>
        <v>0.3268528194400546</v>
      </c>
      <c r="G91">
        <f t="shared" si="15"/>
        <v>0.5910649213214326</v>
      </c>
    </row>
    <row r="92" spans="1:7" ht="12.75">
      <c r="A92">
        <v>69</v>
      </c>
      <c r="B92">
        <f t="shared" si="10"/>
        <v>0.6900000000000001</v>
      </c>
      <c r="C92">
        <f t="shared" si="11"/>
        <v>0.768601543670672</v>
      </c>
      <c r="D92">
        <f t="shared" si="12"/>
        <v>0.5460550894629277</v>
      </c>
      <c r="E92">
        <f t="shared" si="13"/>
        <v>1.4075531178120322</v>
      </c>
      <c r="F92">
        <f t="shared" si="14"/>
        <v>0.34185281944005486</v>
      </c>
      <c r="G92">
        <f t="shared" si="15"/>
        <v>0.6050354118746882</v>
      </c>
    </row>
    <row r="93" spans="1:7" ht="12.75">
      <c r="A93">
        <v>70</v>
      </c>
      <c r="B93">
        <f t="shared" si="10"/>
        <v>0.7000000000000001</v>
      </c>
      <c r="C93">
        <f t="shared" si="11"/>
        <v>0.7692308035024299</v>
      </c>
      <c r="D93">
        <f t="shared" si="12"/>
        <v>0.5383657918492115</v>
      </c>
      <c r="E93">
        <f t="shared" si="13"/>
        <v>1.428825559031582</v>
      </c>
      <c r="F93">
        <f t="shared" si="14"/>
        <v>0.3568528194400547</v>
      </c>
      <c r="G93">
        <f t="shared" si="15"/>
        <v>0.6192170393543879</v>
      </c>
    </row>
    <row r="94" spans="1:7" ht="12.75">
      <c r="A94">
        <v>71</v>
      </c>
      <c r="B94">
        <f t="shared" si="10"/>
        <v>0.71</v>
      </c>
      <c r="C94">
        <f t="shared" si="11"/>
        <v>0.7696955936304932</v>
      </c>
      <c r="D94">
        <f t="shared" si="12"/>
        <v>0.5306710216320439</v>
      </c>
      <c r="E94">
        <f t="shared" si="13"/>
        <v>1.450419492029817</v>
      </c>
      <c r="F94">
        <f t="shared" si="14"/>
        <v>0.3718528194400547</v>
      </c>
      <c r="G94">
        <f t="shared" si="15"/>
        <v>0.6336129946865448</v>
      </c>
    </row>
    <row r="95" spans="1:7" ht="12.75">
      <c r="A95">
        <v>72</v>
      </c>
      <c r="B95">
        <f t="shared" si="10"/>
        <v>0.72</v>
      </c>
      <c r="C95">
        <f t="shared" si="11"/>
        <v>0.7699931212762435</v>
      </c>
      <c r="D95">
        <f t="shared" si="12"/>
        <v>0.5229724375255865</v>
      </c>
      <c r="E95">
        <f t="shared" si="13"/>
        <v>1.472339775532762</v>
      </c>
      <c r="F95">
        <f t="shared" si="14"/>
        <v>0.3868528194400548</v>
      </c>
      <c r="G95">
        <f t="shared" si="15"/>
        <v>0.6482265170218414</v>
      </c>
    </row>
    <row r="96" spans="1:7" ht="12.75">
      <c r="A96">
        <v>73</v>
      </c>
      <c r="B96">
        <f t="shared" si="10"/>
        <v>0.73</v>
      </c>
      <c r="C96">
        <f t="shared" si="11"/>
        <v>0.7701206600675183</v>
      </c>
      <c r="D96">
        <f t="shared" si="12"/>
        <v>0.5152717258439797</v>
      </c>
      <c r="E96">
        <f t="shared" si="13"/>
        <v>1.4945913416966816</v>
      </c>
      <c r="F96">
        <f t="shared" si="14"/>
        <v>0.40185281944005463</v>
      </c>
      <c r="G96">
        <f t="shared" si="15"/>
        <v>0.6630608944644545</v>
      </c>
    </row>
    <row r="97" spans="1:7" ht="12.75">
      <c r="A97">
        <v>74</v>
      </c>
      <c r="B97">
        <f t="shared" si="10"/>
        <v>0.74</v>
      </c>
      <c r="C97">
        <f t="shared" si="11"/>
        <v>0.7700755551538077</v>
      </c>
      <c r="D97">
        <f t="shared" si="12"/>
        <v>0.5075705998117767</v>
      </c>
      <c r="E97">
        <f t="shared" si="13"/>
        <v>1.5171791972178377</v>
      </c>
      <c r="F97">
        <f t="shared" si="14"/>
        <v>0.4168528194400546</v>
      </c>
      <c r="G97">
        <f t="shared" si="15"/>
        <v>0.6781194648118918</v>
      </c>
    </row>
    <row r="98" spans="1:7" ht="12.75">
      <c r="A98">
        <v>75</v>
      </c>
      <c r="B98">
        <f t="shared" si="10"/>
        <v>0.75</v>
      </c>
      <c r="C98">
        <f t="shared" si="11"/>
        <v>0.7698552284080334</v>
      </c>
      <c r="D98">
        <f t="shared" si="12"/>
        <v>0.49987079882278795</v>
      </c>
      <c r="E98">
        <f t="shared" si="13"/>
        <v>1.5401084244590155</v>
      </c>
      <c r="F98">
        <f t="shared" si="14"/>
        <v>0.4318528194400546</v>
      </c>
      <c r="G98">
        <f t="shared" si="15"/>
        <v>0.6934056163060103</v>
      </c>
    </row>
    <row r="99" spans="1:7" ht="12.75">
      <c r="A99">
        <v>76</v>
      </c>
      <c r="B99">
        <f t="shared" si="10"/>
        <v>0.76</v>
      </c>
      <c r="C99">
        <f t="shared" si="11"/>
        <v>0.7694571837087179</v>
      </c>
      <c r="D99">
        <f t="shared" si="12"/>
        <v>0.49217408764650034</v>
      </c>
      <c r="E99">
        <f t="shared" si="13"/>
        <v>1.563384182593078</v>
      </c>
      <c r="F99">
        <f t="shared" si="14"/>
        <v>0.44685281944005484</v>
      </c>
      <c r="G99">
        <f t="shared" si="15"/>
        <v>0.7089227883953854</v>
      </c>
    </row>
    <row r="100" spans="1:7" ht="12.75">
      <c r="A100">
        <v>77</v>
      </c>
      <c r="B100">
        <f t="shared" si="10"/>
        <v>0.77</v>
      </c>
      <c r="C100">
        <f t="shared" si="11"/>
        <v>0.76887901229582</v>
      </c>
      <c r="D100">
        <f t="shared" si="12"/>
        <v>0.48448225558130065</v>
      </c>
      <c r="E100">
        <f t="shared" si="13"/>
        <v>1.5870117087638</v>
      </c>
      <c r="F100">
        <f t="shared" si="14"/>
        <v>0.4618528194400547</v>
      </c>
      <c r="G100">
        <f t="shared" si="15"/>
        <v>0.7246744725092</v>
      </c>
    </row>
    <row r="101" spans="1:7" ht="12.75">
      <c r="A101">
        <v>78</v>
      </c>
      <c r="B101">
        <f t="shared" si="10"/>
        <v>0.78</v>
      </c>
      <c r="C101">
        <f t="shared" si="11"/>
        <v>0.7681183981929853</v>
      </c>
      <c r="D101">
        <f t="shared" si="12"/>
        <v>0.47679711555380144</v>
      </c>
      <c r="E101">
        <f t="shared" si="13"/>
        <v>1.6109963192642498</v>
      </c>
      <c r="F101">
        <f t="shared" si="14"/>
        <v>0.4768528194400546</v>
      </c>
      <c r="G101">
        <f t="shared" si="15"/>
        <v>0.7406642128428331</v>
      </c>
    </row>
    <row r="102" spans="1:7" ht="12.75">
      <c r="A102">
        <v>79</v>
      </c>
      <c r="B102">
        <f aca="true" t="shared" si="16" ref="B102:B133">A102*$B$4</f>
        <v>0.79</v>
      </c>
      <c r="C102">
        <f aca="true" t="shared" si="17" ref="C102:C133">E102*D102</f>
        <v>0.7671731236884063</v>
      </c>
      <c r="D102">
        <f aca="true" t="shared" si="18" ref="D102:D133">EXP(-alpha*B$6:B$65536-(lambda/gamma)*(EXP(gamma*B$6:B$65536)-1))</f>
        <v>0.46912050316364573</v>
      </c>
      <c r="E102">
        <f aca="true" t="shared" si="19" ref="E102:E133">alpha+lambda*EXP(gamma*B$6:B$65536)</f>
        <v>1.635343410732976</v>
      </c>
      <c r="F102">
        <f t="shared" si="14"/>
        <v>0.4918528194400547</v>
      </c>
      <c r="G102">
        <f t="shared" si="15"/>
        <v>0.7568956071553173</v>
      </c>
    </row>
    <row r="103" spans="1:7" ht="12.75">
      <c r="A103">
        <v>80</v>
      </c>
      <c r="B103">
        <f t="shared" si="16"/>
        <v>0.8</v>
      </c>
      <c r="C103">
        <f t="shared" si="17"/>
        <v>0.7660410748659374</v>
      </c>
      <c r="D103">
        <f t="shared" si="18"/>
        <v>0.4614542756732444</v>
      </c>
      <c r="E103">
        <f t="shared" si="19"/>
        <v>1.660058461368274</v>
      </c>
      <c r="F103">
        <f t="shared" si="14"/>
        <v>0.5068528194400549</v>
      </c>
      <c r="G103">
        <f t="shared" si="15"/>
        <v>0.7733723075788493</v>
      </c>
    </row>
    <row r="104" spans="1:7" ht="12.75">
      <c r="A104">
        <v>81</v>
      </c>
      <c r="B104">
        <f t="shared" si="16"/>
        <v>0.81</v>
      </c>
      <c r="C104">
        <f t="shared" si="17"/>
        <v>0.7647202471775406</v>
      </c>
      <c r="D104">
        <f t="shared" si="18"/>
        <v>0.4538003109419878</v>
      </c>
      <c r="E104">
        <f t="shared" si="19"/>
        <v>1.6851470321608035</v>
      </c>
      <c r="F104">
        <f t="shared" si="14"/>
        <v>0.5218528194400547</v>
      </c>
      <c r="G104">
        <f t="shared" si="15"/>
        <v>0.7900980214405356</v>
      </c>
    </row>
    <row r="105" spans="1:7" ht="12.75">
      <c r="A105">
        <v>82</v>
      </c>
      <c r="B105">
        <f t="shared" si="16"/>
        <v>0.8200000000000001</v>
      </c>
      <c r="C105">
        <f t="shared" si="17"/>
        <v>0.763208751047567</v>
      </c>
      <c r="D105">
        <f t="shared" si="18"/>
        <v>0.44616050630456533</v>
      </c>
      <c r="E105">
        <f t="shared" si="19"/>
        <v>1.7106147681448367</v>
      </c>
      <c r="F105">
        <f t="shared" si="14"/>
        <v>0.5368528194400547</v>
      </c>
      <c r="G105">
        <f t="shared" si="15"/>
        <v>0.8070765120965577</v>
      </c>
    </row>
    <row r="106" spans="1:7" ht="12.75">
      <c r="A106">
        <v>83</v>
      </c>
      <c r="B106">
        <f t="shared" si="16"/>
        <v>0.8300000000000001</v>
      </c>
      <c r="C106">
        <f t="shared" si="17"/>
        <v>0.7615048174988058</v>
      </c>
      <c r="D106">
        <f t="shared" si="18"/>
        <v>0.43853677739312524</v>
      </c>
      <c r="E106">
        <f t="shared" si="19"/>
        <v>1.736467399668413</v>
      </c>
      <c r="F106">
        <f t="shared" si="14"/>
        <v>0.5518528194400548</v>
      </c>
      <c r="G106">
        <f t="shared" si="15"/>
        <v>0.824311599778942</v>
      </c>
    </row>
    <row r="107" spans="1:7" ht="12.75">
      <c r="A107">
        <v>84</v>
      </c>
      <c r="B107">
        <f t="shared" si="16"/>
        <v>0.84</v>
      </c>
      <c r="C107">
        <f t="shared" si="17"/>
        <v>0.7596068037896487</v>
      </c>
      <c r="D107">
        <f t="shared" si="18"/>
        <v>0.4309310569031098</v>
      </c>
      <c r="E107">
        <f t="shared" si="19"/>
        <v>1.7627107436826912</v>
      </c>
      <c r="F107">
        <f t="shared" si="14"/>
        <v>0.5668528194400547</v>
      </c>
      <c r="G107">
        <f t="shared" si="15"/>
        <v>0.8418071624551274</v>
      </c>
    </row>
    <row r="108" spans="1:7" ht="12.75">
      <c r="A108">
        <v>85</v>
      </c>
      <c r="B108">
        <f t="shared" si="16"/>
        <v>0.85</v>
      </c>
      <c r="C108">
        <f t="shared" si="17"/>
        <v>0.7575131990511339</v>
      </c>
      <c r="D108">
        <f t="shared" si="18"/>
        <v>0.42334529330270804</v>
      </c>
      <c r="E108">
        <f t="shared" si="19"/>
        <v>1.7893507050507895</v>
      </c>
      <c r="F108">
        <f t="shared" si="14"/>
        <v>0.5818528194400546</v>
      </c>
      <c r="G108">
        <f t="shared" si="15"/>
        <v>0.8595671367005264</v>
      </c>
    </row>
    <row r="109" spans="1:7" ht="12.75">
      <c r="A109">
        <v>86</v>
      </c>
      <c r="B109">
        <f t="shared" si="16"/>
        <v>0.86</v>
      </c>
      <c r="C109">
        <f t="shared" si="17"/>
        <v>0.7552226299120588</v>
      </c>
      <c r="D109">
        <f t="shared" si="18"/>
        <v>0.4157814494859893</v>
      </c>
      <c r="E109">
        <f t="shared" si="19"/>
        <v>1.8163932778764047</v>
      </c>
      <c r="F109">
        <f t="shared" si="14"/>
        <v>0.5968528194400547</v>
      </c>
      <c r="G109">
        <f t="shared" si="15"/>
        <v>0.8775955185842698</v>
      </c>
    </row>
    <row r="110" spans="1:7" ht="12.75">
      <c r="A110">
        <v>87</v>
      </c>
      <c r="B110">
        <f t="shared" si="16"/>
        <v>0.87</v>
      </c>
      <c r="C110">
        <f t="shared" si="17"/>
        <v>0.752733866099764</v>
      </c>
      <c r="D110">
        <f t="shared" si="18"/>
        <v>0.4082415013698963</v>
      </c>
      <c r="E110">
        <f t="shared" si="19"/>
        <v>1.8438445468525082</v>
      </c>
      <c r="F110">
        <f t="shared" si="14"/>
        <v>0.6118528194400547</v>
      </c>
      <c r="G110">
        <f t="shared" si="15"/>
        <v>0.8958963645683388</v>
      </c>
    </row>
    <row r="111" spans="1:7" ht="12.75">
      <c r="A111">
        <v>88</v>
      </c>
      <c r="B111">
        <f t="shared" si="16"/>
        <v>0.88</v>
      </c>
      <c r="C111">
        <f t="shared" si="17"/>
        <v>0.7500458260036191</v>
      </c>
      <c r="D111">
        <f t="shared" si="18"/>
        <v>0.4007274364354049</v>
      </c>
      <c r="E111">
        <f t="shared" si="19"/>
        <v>1.8717106886304313</v>
      </c>
      <c r="F111">
        <f t="shared" si="14"/>
        <v>0.6268528194400547</v>
      </c>
      <c r="G111">
        <f t="shared" si="15"/>
        <v>0.9144737924202875</v>
      </c>
    </row>
    <row r="112" spans="1:7" ht="12.75">
      <c r="A112">
        <v>89</v>
      </c>
      <c r="B112">
        <f t="shared" si="16"/>
        <v>0.89</v>
      </c>
      <c r="C112">
        <f t="shared" si="17"/>
        <v>0.7471575821876764</v>
      </c>
      <c r="D112">
        <f t="shared" si="18"/>
        <v>0.3932412522132934</v>
      </c>
      <c r="E112">
        <f t="shared" si="19"/>
        <v>1.8999979732096348</v>
      </c>
      <c r="F112">
        <f t="shared" si="14"/>
        <v>0.6418528194400547</v>
      </c>
      <c r="G112">
        <f t="shared" si="15"/>
        <v>0.9333319821397565</v>
      </c>
    </row>
    <row r="113" spans="1:7" ht="12.75">
      <c r="A113">
        <v>90</v>
      </c>
      <c r="B113">
        <f t="shared" si="16"/>
        <v>0.9</v>
      </c>
      <c r="C113">
        <f t="shared" si="17"/>
        <v>0.7440683668383938</v>
      </c>
      <c r="D113">
        <f t="shared" si="18"/>
        <v>0.38578495471509605</v>
      </c>
      <c r="E113">
        <f t="shared" si="19"/>
        <v>1.9287127653484872</v>
      </c>
      <c r="F113">
        <f t="shared" si="14"/>
        <v>0.6568528194400547</v>
      </c>
      <c r="G113">
        <f t="shared" si="15"/>
        <v>0.9524751768989914</v>
      </c>
    </row>
    <row r="114" spans="1:7" ht="12.75">
      <c r="A114">
        <v>91</v>
      </c>
      <c r="B114">
        <f t="shared" si="16"/>
        <v>0.91</v>
      </c>
      <c r="C114">
        <f t="shared" si="17"/>
        <v>0.7407775771327932</v>
      </c>
      <c r="D114">
        <f t="shared" si="18"/>
        <v>0.3783605568099662</v>
      </c>
      <c r="E114">
        <f t="shared" si="19"/>
        <v>1.957861525996361</v>
      </c>
      <c r="F114">
        <f t="shared" si="14"/>
        <v>0.6718528194400547</v>
      </c>
      <c r="G114">
        <f t="shared" si="15"/>
        <v>0.971907683997574</v>
      </c>
    </row>
    <row r="115" spans="1:7" ht="12.75">
      <c r="A115">
        <v>92</v>
      </c>
      <c r="B115">
        <f t="shared" si="16"/>
        <v>0.92</v>
      </c>
      <c r="C115">
        <f t="shared" si="17"/>
        <v>0.7372847805118805</v>
      </c>
      <c r="D115">
        <f t="shared" si="18"/>
        <v>0.3709700765483181</v>
      </c>
      <c r="E115">
        <f t="shared" si="19"/>
        <v>1.9874508137473743</v>
      </c>
      <c r="F115">
        <f t="shared" si="14"/>
        <v>0.6868528194400548</v>
      </c>
      <c r="G115">
        <f t="shared" si="15"/>
        <v>0.9916338758315828</v>
      </c>
    </row>
    <row r="116" spans="1:7" ht="12.75">
      <c r="A116">
        <v>93</v>
      </c>
      <c r="B116">
        <f t="shared" si="16"/>
        <v>0.93</v>
      </c>
      <c r="C116">
        <f t="shared" si="17"/>
        <v>0.7335897198436504</v>
      </c>
      <c r="D116">
        <f t="shared" si="18"/>
        <v>0.3636155354332731</v>
      </c>
      <c r="E116">
        <f t="shared" si="19"/>
        <v>2.0174872863161015</v>
      </c>
      <c r="F116">
        <f t="shared" si="14"/>
        <v>0.7018528194400547</v>
      </c>
      <c r="G116">
        <f t="shared" si="15"/>
        <v>1.011658190877401</v>
      </c>
    </row>
    <row r="117" spans="1:7" ht="12.75">
      <c r="A117">
        <v>94</v>
      </c>
      <c r="B117">
        <f t="shared" si="16"/>
        <v>0.9400000000000001</v>
      </c>
      <c r="C117">
        <f t="shared" si="17"/>
        <v>0.7296923184595083</v>
      </c>
      <c r="D117">
        <f t="shared" si="18"/>
        <v>0.35629895664109545</v>
      </c>
      <c r="E117">
        <f t="shared" si="19"/>
        <v>2.0479777020355883</v>
      </c>
      <c r="F117">
        <f t="shared" si="14"/>
        <v>0.7168528194400547</v>
      </c>
      <c r="G117">
        <f t="shared" si="15"/>
        <v>1.031985134690392</v>
      </c>
    </row>
    <row r="118" spans="1:7" ht="12.75">
      <c r="A118">
        <v>95</v>
      </c>
      <c r="B118">
        <f t="shared" si="16"/>
        <v>0.9500000000000001</v>
      </c>
      <c r="C118">
        <f t="shared" si="17"/>
        <v>0.7255926850474756</v>
      </c>
      <c r="D118">
        <f t="shared" si="18"/>
        <v>0.349022363191966</v>
      </c>
      <c r="E118">
        <f t="shared" si="19"/>
        <v>2.0789289213780036</v>
      </c>
      <c r="F118">
        <f t="shared" si="14"/>
        <v>0.7318528194400546</v>
      </c>
      <c r="G118">
        <f t="shared" si="15"/>
        <v>1.052619280918669</v>
      </c>
    </row>
    <row r="119" spans="1:7" ht="12.75">
      <c r="A119">
        <v>96</v>
      </c>
      <c r="B119">
        <f t="shared" si="16"/>
        <v>0.96</v>
      </c>
      <c r="C119">
        <f t="shared" si="17"/>
        <v>0.7212911183851102</v>
      </c>
      <c r="D119">
        <f t="shared" si="18"/>
        <v>0.34178777607261024</v>
      </c>
      <c r="E119">
        <f t="shared" si="19"/>
        <v>2.110347908498276</v>
      </c>
      <c r="F119">
        <f t="shared" si="14"/>
        <v>0.7468528194400545</v>
      </c>
      <c r="G119">
        <f t="shared" si="15"/>
        <v>1.073565272332184</v>
      </c>
    </row>
    <row r="120" spans="1:7" ht="12.75">
      <c r="A120">
        <v>97</v>
      </c>
      <c r="B120">
        <f t="shared" si="16"/>
        <v>0.97</v>
      </c>
      <c r="C120">
        <f t="shared" si="17"/>
        <v>0.7167881118946731</v>
      </c>
      <c r="D120">
        <f t="shared" si="18"/>
        <v>0.33459721231247175</v>
      </c>
      <c r="E120">
        <f t="shared" si="19"/>
        <v>2.1422417328010583</v>
      </c>
      <c r="F120">
        <f t="shared" si="14"/>
        <v>0.7618528194400547</v>
      </c>
      <c r="G120">
        <f t="shared" si="15"/>
        <v>1.0948278218673722</v>
      </c>
    </row>
    <row r="121" spans="1:7" ht="12.75">
      <c r="A121">
        <v>98</v>
      </c>
      <c r="B121">
        <f t="shared" si="16"/>
        <v>0.98</v>
      </c>
      <c r="C121">
        <f t="shared" si="17"/>
        <v>0.7120843580027043</v>
      </c>
      <c r="D121">
        <f t="shared" si="18"/>
        <v>0.32745268301529706</v>
      </c>
      <c r="E121">
        <f t="shared" si="19"/>
        <v>2.1746175705313706</v>
      </c>
      <c r="F121">
        <f t="shared" si="14"/>
        <v>0.7768528194400548</v>
      </c>
      <c r="G121">
        <f t="shared" si="15"/>
        <v>1.1164117136875804</v>
      </c>
    </row>
    <row r="122" spans="1:7" ht="12.75">
      <c r="A122">
        <v>99</v>
      </c>
      <c r="B122">
        <f t="shared" si="16"/>
        <v>0.99</v>
      </c>
      <c r="C122">
        <f t="shared" si="17"/>
        <v>0.7071807522858404</v>
      </c>
      <c r="D122">
        <f t="shared" si="18"/>
        <v>0.32035619134817783</v>
      </c>
      <c r="E122">
        <f t="shared" si="19"/>
        <v>2.2074827063892886</v>
      </c>
      <c r="F122">
        <f t="shared" si="14"/>
        <v>0.7918528194400546</v>
      </c>
      <c r="G122">
        <f t="shared" si="15"/>
        <v>1.1383218042595256</v>
      </c>
    </row>
    <row r="123" spans="1:7" ht="12.75">
      <c r="A123">
        <v>100</v>
      </c>
      <c r="B123">
        <f t="shared" si="16"/>
        <v>1</v>
      </c>
      <c r="C123">
        <f t="shared" si="17"/>
        <v>0.7020783973844259</v>
      </c>
      <c r="D123">
        <f t="shared" si="18"/>
        <v>0.3133097304902798</v>
      </c>
      <c r="E123">
        <f t="shared" si="19"/>
        <v>2.2408445351690323</v>
      </c>
      <c r="F123">
        <f t="shared" si="14"/>
        <v>0.8068528194400546</v>
      </c>
      <c r="G123">
        <f t="shared" si="15"/>
        <v>1.1605630234460214</v>
      </c>
    </row>
    <row r="124" spans="1:7" ht="12.75">
      <c r="A124">
        <v>101</v>
      </c>
      <c r="B124">
        <f t="shared" si="16"/>
        <v>1.01</v>
      </c>
      <c r="C124">
        <f t="shared" si="17"/>
        <v>0.6967786066652372</v>
      </c>
      <c r="D124">
        <f t="shared" si="18"/>
        <v>0.3063152815436766</v>
      </c>
      <c r="E124">
        <f t="shared" si="19"/>
        <v>2.274710563422823</v>
      </c>
      <c r="F124">
        <f t="shared" si="14"/>
        <v>0.8218528194400547</v>
      </c>
      <c r="G124">
        <f t="shared" si="15"/>
        <v>1.1831403756152152</v>
      </c>
    </row>
    <row r="125" spans="1:7" ht="12.75">
      <c r="A125">
        <v>102</v>
      </c>
      <c r="B125">
        <f t="shared" si="16"/>
        <v>1.02</v>
      </c>
      <c r="C125">
        <f t="shared" si="17"/>
        <v>0.6912829076144451</v>
      </c>
      <c r="D125">
        <f t="shared" si="18"/>
        <v>0.29937481140888705</v>
      </c>
      <c r="E125">
        <f t="shared" si="19"/>
        <v>2.3090884111498906</v>
      </c>
      <c r="F125">
        <f t="shared" si="14"/>
        <v>0.8368528194400547</v>
      </c>
      <c r="G125">
        <f t="shared" si="15"/>
        <v>1.2060589407665936</v>
      </c>
    </row>
    <row r="126" spans="1:7" ht="12.75">
      <c r="A126">
        <v>103</v>
      </c>
      <c r="B126">
        <f t="shared" si="16"/>
        <v>1.03</v>
      </c>
      <c r="C126">
        <f t="shared" si="17"/>
        <v>0.6855930449418196</v>
      </c>
      <c r="D126">
        <f t="shared" si="18"/>
        <v>0.2924902706279115</v>
      </c>
      <c r="E126">
        <f t="shared" si="19"/>
        <v>2.3439858135110065</v>
      </c>
      <c r="F126">
        <f t="shared" si="14"/>
        <v>0.8518528194400546</v>
      </c>
      <c r="G126">
        <f t="shared" si="15"/>
        <v>1.2293238756740044</v>
      </c>
    </row>
    <row r="127" spans="1:7" ht="12.75">
      <c r="A127">
        <v>104</v>
      </c>
      <c r="B127">
        <f t="shared" si="16"/>
        <v>1.04</v>
      </c>
      <c r="C127">
        <f t="shared" si="17"/>
        <v>0.6797109833771137</v>
      </c>
      <c r="D127">
        <f t="shared" si="18"/>
        <v>0.2856635911977499</v>
      </c>
      <c r="E127">
        <f t="shared" si="19"/>
        <v>2.379410622568927</v>
      </c>
      <c r="F127">
        <f t="shared" si="14"/>
        <v>0.8668528194400548</v>
      </c>
      <c r="G127">
        <f t="shared" si="15"/>
        <v>1.2529404150459513</v>
      </c>
    </row>
    <row r="128" spans="1:7" ht="12.75">
      <c r="A128">
        <v>105</v>
      </c>
      <c r="B128">
        <f t="shared" si="16"/>
        <v>1.05</v>
      </c>
      <c r="C128">
        <f t="shared" si="17"/>
        <v>0.6736389101395491</v>
      </c>
      <c r="D128">
        <f t="shared" si="18"/>
        <v>0.27889668435757387</v>
      </c>
      <c r="E128">
        <f t="shared" si="19"/>
        <v>2.4153708090551396</v>
      </c>
      <c r="F128">
        <f t="shared" si="14"/>
        <v>0.8818528194400548</v>
      </c>
      <c r="G128">
        <f t="shared" si="15"/>
        <v>1.2769138727034264</v>
      </c>
    </row>
    <row r="129" spans="1:7" ht="12.75">
      <c r="A129">
        <v>106</v>
      </c>
      <c r="B129">
        <f t="shared" si="16"/>
        <v>1.06</v>
      </c>
      <c r="C129">
        <f t="shared" si="17"/>
        <v>0.6673792370614026</v>
      </c>
      <c r="D129">
        <f t="shared" si="18"/>
        <v>0.2721914383529183</v>
      </c>
      <c r="E129">
        <f t="shared" si="19"/>
        <v>2.4518744641633115</v>
      </c>
      <c r="F129">
        <f t="shared" si="14"/>
        <v>0.8968528194400548</v>
      </c>
      <c r="G129">
        <f t="shared" si="15"/>
        <v>1.301249642775541</v>
      </c>
    </row>
    <row r="130" spans="1:7" ht="12.75">
      <c r="A130">
        <v>107</v>
      </c>
      <c r="B130">
        <f t="shared" si="16"/>
        <v>1.07</v>
      </c>
      <c r="C130">
        <f t="shared" si="17"/>
        <v>0.660934602346812</v>
      </c>
      <c r="D130">
        <f t="shared" si="18"/>
        <v>0.2655497161804446</v>
      </c>
      <c r="E130">
        <f t="shared" si="19"/>
        <v>2.4889298013698427</v>
      </c>
      <c r="F130">
        <f t="shared" si="14"/>
        <v>0.9118528194400547</v>
      </c>
      <c r="G130">
        <f t="shared" si="15"/>
        <v>1.3259532009132284</v>
      </c>
    </row>
    <row r="131" spans="1:7" ht="12.75">
      <c r="A131">
        <v>108</v>
      </c>
      <c r="B131">
        <f t="shared" si="16"/>
        <v>1.08</v>
      </c>
      <c r="C131">
        <f t="shared" si="17"/>
        <v>0.6543078719471483</v>
      </c>
      <c r="D131">
        <f t="shared" si="18"/>
        <v>0.258973353317018</v>
      </c>
      <c r="E131">
        <f t="shared" si="19"/>
        <v>2.526545158281934</v>
      </c>
      <c r="F131">
        <f t="shared" si="14"/>
        <v>0.9268528194400548</v>
      </c>
      <c r="G131">
        <f t="shared" si="15"/>
        <v>1.3510301055212892</v>
      </c>
    </row>
    <row r="132" spans="1:7" ht="12.75">
      <c r="A132">
        <v>109</v>
      </c>
      <c r="B132">
        <f t="shared" si="16"/>
        <v>1.09</v>
      </c>
      <c r="C132">
        <f t="shared" si="17"/>
        <v>0.647502140534579</v>
      </c>
      <c r="D132">
        <f t="shared" si="18"/>
        <v>0.25246415543702533</v>
      </c>
      <c r="E132">
        <f t="shared" si="19"/>
        <v>2.564728998513581</v>
      </c>
      <c r="F132">
        <f t="shared" si="14"/>
        <v>0.9418528194400548</v>
      </c>
      <c r="G132">
        <f t="shared" si="15"/>
        <v>1.3764859990090539</v>
      </c>
    </row>
    <row r="133" spans="1:7" ht="12.75">
      <c r="A133">
        <v>110</v>
      </c>
      <c r="B133">
        <f t="shared" si="16"/>
        <v>1.1</v>
      </c>
      <c r="C133">
        <f t="shared" si="17"/>
        <v>0.6405207320558288</v>
      </c>
      <c r="D133">
        <f t="shared" si="18"/>
        <v>0.24602389612204087</v>
      </c>
      <c r="E133">
        <f t="shared" si="19"/>
        <v>2.6034899135899248</v>
      </c>
      <c r="F133">
        <f t="shared" si="14"/>
        <v>0.9568528194400548</v>
      </c>
      <c r="G133">
        <f t="shared" si="15"/>
        <v>1.4023266090599498</v>
      </c>
    </row>
    <row r="134" spans="1:7" ht="12.75">
      <c r="A134">
        <v>111</v>
      </c>
      <c r="B134">
        <f aca="true" t="shared" si="20" ref="B134:B139">A134*$B$4</f>
        <v>1.11</v>
      </c>
      <c r="C134">
        <f aca="true" t="shared" si="21" ref="C134:C139">E134*D134</f>
        <v>0.633367199848607</v>
      </c>
      <c r="D134">
        <f aca="true" t="shared" si="22" ref="D134:D139">EXP(-alpha*B$6:B$65536-(lambda/gamma)*(EXP(gamma*B$6:B$65536)-1))</f>
        <v>0.23965431456712694</v>
      </c>
      <c r="E134">
        <f aca="true" t="shared" si="23" ref="E134:E139">alpha+lambda*EXP(gamma*B$6:B$65536)</f>
        <v>2.6428366248803816</v>
      </c>
      <c r="F134">
        <f t="shared" si="14"/>
        <v>0.9718528194400547</v>
      </c>
      <c r="G134">
        <f t="shared" si="15"/>
        <v>1.4285577499202544</v>
      </c>
    </row>
    <row r="135" spans="1:7" ht="12.75">
      <c r="A135">
        <v>112</v>
      </c>
      <c r="B135">
        <f t="shared" si="20"/>
        <v>1.12</v>
      </c>
      <c r="C135">
        <f t="shared" si="21"/>
        <v>0.6260453263037192</v>
      </c>
      <c r="D135">
        <f t="shared" si="22"/>
        <v>0.2333571132882279</v>
      </c>
      <c r="E135">
        <f t="shared" si="23"/>
        <v>2.6827779855609877</v>
      </c>
      <c r="F135">
        <f>LN(E135)</f>
        <v>0.9868528194400548</v>
      </c>
      <c r="G135">
        <f>-LN(D135)</f>
        <v>1.4551853237073251</v>
      </c>
    </row>
    <row r="136" spans="1:7" ht="12.75">
      <c r="A136">
        <v>113</v>
      </c>
      <c r="B136">
        <f t="shared" si="20"/>
        <v>1.1300000000000001</v>
      </c>
      <c r="C136">
        <f t="shared" si="21"/>
        <v>0.6185591220565343</v>
      </c>
      <c r="D136">
        <f t="shared" si="22"/>
        <v>0.2271339558352834</v>
      </c>
      <c r="E136">
        <f t="shared" si="23"/>
        <v>2.7233229826064</v>
      </c>
      <c r="F136">
        <f>LN(E136)</f>
        <v>1.0018528194400549</v>
      </c>
      <c r="G136">
        <f>-LN(D136)</f>
        <v>1.4822153217375997</v>
      </c>
    </row>
    <row r="137" spans="1:7" ht="12.75">
      <c r="A137">
        <v>114</v>
      </c>
      <c r="B137">
        <f t="shared" si="20"/>
        <v>1.1400000000000001</v>
      </c>
      <c r="C137">
        <f t="shared" si="21"/>
        <v>0.6109128246922153</v>
      </c>
      <c r="D137">
        <f t="shared" si="22"/>
        <v>0.2209864645158449</v>
      </c>
      <c r="E137">
        <f t="shared" si="23"/>
        <v>2.7644807388120025</v>
      </c>
      <c r="F137">
        <f>LN(E137)</f>
        <v>1.0168528194400548</v>
      </c>
      <c r="G137">
        <f>-LN(D137)</f>
        <v>1.5096538258746683</v>
      </c>
    </row>
    <row r="138" spans="1:7" ht="12.75">
      <c r="A138">
        <v>115</v>
      </c>
      <c r="B138">
        <f t="shared" si="20"/>
        <v>1.1500000000000001</v>
      </c>
      <c r="C138">
        <f t="shared" si="21"/>
        <v>0.6031108969499716</v>
      </c>
      <c r="D138">
        <f t="shared" si="22"/>
        <v>0.21491621813413295</v>
      </c>
      <c r="E138">
        <f t="shared" si="23"/>
        <v>2.8062605148465787</v>
      </c>
      <c r="F138">
        <f>LN(E138)</f>
        <v>1.031852819440055</v>
      </c>
      <c r="G138">
        <f>-LN(D138)</f>
        <v>1.537507009897719</v>
      </c>
    </row>
    <row r="139" spans="1:7" ht="12.75">
      <c r="A139">
        <v>116</v>
      </c>
      <c r="B139">
        <f t="shared" si="20"/>
        <v>1.16</v>
      </c>
      <c r="C139">
        <f t="shared" si="21"/>
        <v>0.5951580244125293</v>
      </c>
      <c r="D139">
        <f t="shared" si="22"/>
        <v>0.20892474975061515</v>
      </c>
      <c r="E139">
        <f t="shared" si="23"/>
        <v>2.848671711335995</v>
      </c>
      <c r="F139">
        <f>LN(E139)</f>
        <v>1.0468528194400546</v>
      </c>
      <c r="G139">
        <f>-LN(D139)</f>
        <v>1.5657811408906632</v>
      </c>
    </row>
  </sheetData>
  <sheetProtection/>
  <printOptions/>
  <pageMargins left="0.75" right="0.75" top="1" bottom="1" header="0.5" footer="0.5"/>
  <pageSetup horizontalDpi="600" verticalDpi="600" orientation="portrait" paperSiz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D3" sqref="D3"/>
    </sheetView>
  </sheetViews>
  <sheetFormatPr defaultColWidth="9.140625" defaultRowHeight="12.75"/>
  <cols>
    <col min="4" max="4" width="10.00390625" style="0" bestFit="1" customWidth="1"/>
    <col min="6" max="6" width="12.421875" style="0" bestFit="1" customWidth="1"/>
  </cols>
  <sheetData>
    <row r="1" spans="1:3" ht="14.25">
      <c r="A1" s="1" t="s">
        <v>9</v>
      </c>
      <c r="C1" s="9" t="s">
        <v>40</v>
      </c>
    </row>
    <row r="2" spans="3:4" ht="12.75">
      <c r="C2" s="5" t="s">
        <v>4</v>
      </c>
      <c r="D2" s="3">
        <v>0.7</v>
      </c>
    </row>
    <row r="3" spans="3:4" ht="12.75">
      <c r="C3" s="5" t="s">
        <v>6</v>
      </c>
      <c r="D3" s="3">
        <v>3</v>
      </c>
    </row>
    <row r="4" ht="12.75">
      <c r="B4" s="3">
        <v>0.1</v>
      </c>
    </row>
    <row r="5" spans="1:7" ht="12.75">
      <c r="A5" s="2" t="s">
        <v>3</v>
      </c>
      <c r="B5" s="2" t="s">
        <v>0</v>
      </c>
      <c r="C5" s="2" t="s">
        <v>5</v>
      </c>
      <c r="D5" s="2" t="s">
        <v>1</v>
      </c>
      <c r="E5" s="2" t="s">
        <v>2</v>
      </c>
      <c r="F5" s="7" t="s">
        <v>21</v>
      </c>
      <c r="G5" s="7" t="s">
        <v>15</v>
      </c>
    </row>
    <row r="6" spans="1:7" ht="12.75">
      <c r="A6">
        <v>0.1</v>
      </c>
      <c r="B6">
        <f aca="true" t="shared" si="0" ref="B6:B37">A6*$B$4</f>
        <v>0.010000000000000002</v>
      </c>
      <c r="C6">
        <f aca="true" t="shared" si="1" ref="C6:C37">E6*D6</f>
        <v>0.00010289992941063633</v>
      </c>
      <c r="D6">
        <f aca="true" t="shared" si="2" ref="D6:D37">1/(1+(lambda*B$6:B$65536)^alpha)</f>
        <v>0.9999996570001177</v>
      </c>
      <c r="E6">
        <f>(lambda*alpha*(lambda*B6)^(alpha-1))/(1+(lambda*B6)^alpha)</f>
        <v>0.00010289996470531211</v>
      </c>
      <c r="F6">
        <f>LN(1/D6-1)</f>
        <v>-14.885535389902227</v>
      </c>
      <c r="G6">
        <f>LN(B6)</f>
        <v>-4.605170185988091</v>
      </c>
    </row>
    <row r="7" spans="1:7" ht="12.75">
      <c r="A7">
        <v>0.15</v>
      </c>
      <c r="B7">
        <f t="shared" si="0"/>
        <v>0.015</v>
      </c>
      <c r="C7">
        <f t="shared" si="1"/>
        <v>0.00023152446396267442</v>
      </c>
      <c r="D7">
        <f t="shared" si="2"/>
        <v>0.99999884237634</v>
      </c>
      <c r="E7">
        <f aca="true" t="shared" si="3" ref="E7:E70">(lambda*alpha*(lambda*B7)^(alpha-1))/(1+(lambda*B7)^alpha)</f>
        <v>0.00023152473198118204</v>
      </c>
      <c r="F7">
        <f aca="true" t="shared" si="4" ref="F7:F70">LN(1/D7-1)</f>
        <v>-13.669140065385923</v>
      </c>
      <c r="G7">
        <f aca="true" t="shared" si="5" ref="G7:G70">LN(B7)</f>
        <v>-4.199705077879927</v>
      </c>
    </row>
    <row r="8" spans="1:7" ht="12.75">
      <c r="A8">
        <v>0.2</v>
      </c>
      <c r="B8">
        <f t="shared" si="0"/>
        <v>0.020000000000000004</v>
      </c>
      <c r="C8">
        <f t="shared" si="1"/>
        <v>0.0004115977411484974</v>
      </c>
      <c r="D8">
        <f t="shared" si="2"/>
        <v>0.9999972560075294</v>
      </c>
      <c r="E8">
        <f t="shared" si="3"/>
        <v>0.0004115988705726991</v>
      </c>
      <c r="F8">
        <f t="shared" si="4"/>
        <v>-12.80609384806055</v>
      </c>
      <c r="G8">
        <f t="shared" si="5"/>
        <v>-3.912023005428146</v>
      </c>
    </row>
    <row r="9" spans="1:7" ht="12.75">
      <c r="A9">
        <v>0.25</v>
      </c>
      <c r="B9">
        <f t="shared" si="0"/>
        <v>0.025</v>
      </c>
      <c r="C9">
        <f t="shared" si="1"/>
        <v>0.0006431181065593228</v>
      </c>
      <c r="D9">
        <f t="shared" si="2"/>
        <v>0.9999946406537228</v>
      </c>
      <c r="E9">
        <f t="shared" si="3"/>
        <v>0.0006431215532704251</v>
      </c>
      <c r="F9">
        <f t="shared" si="4"/>
        <v>-12.136663194155469</v>
      </c>
      <c r="G9">
        <f t="shared" si="5"/>
        <v>-3.6888794541139363</v>
      </c>
    </row>
    <row r="10" spans="1:7" ht="12.75">
      <c r="A10">
        <v>0.3</v>
      </c>
      <c r="B10">
        <f t="shared" si="0"/>
        <v>0.03</v>
      </c>
      <c r="C10">
        <f t="shared" si="1"/>
        <v>0.0009260828470140807</v>
      </c>
      <c r="D10">
        <f t="shared" si="2"/>
        <v>0.9999907390857653</v>
      </c>
      <c r="E10">
        <f t="shared" si="3"/>
        <v>0.0009260914234673269</v>
      </c>
      <c r="F10">
        <f t="shared" si="4"/>
        <v>-11.589698523778017</v>
      </c>
      <c r="G10">
        <f t="shared" si="5"/>
        <v>-3.506557897319982</v>
      </c>
    </row>
    <row r="11" spans="1:7" ht="12.75">
      <c r="A11">
        <v>0.4</v>
      </c>
      <c r="B11">
        <f t="shared" si="0"/>
        <v>0.04000000000000001</v>
      </c>
      <c r="C11">
        <f t="shared" si="1"/>
        <v>0.0016463277188344832</v>
      </c>
      <c r="D11">
        <f t="shared" si="2"/>
        <v>0.9999780484818798</v>
      </c>
      <c r="E11">
        <f t="shared" si="3"/>
        <v>0.001646363859020567</v>
      </c>
      <c r="F11">
        <f t="shared" si="4"/>
        <v>-10.726652306421174</v>
      </c>
      <c r="G11">
        <f t="shared" si="5"/>
        <v>-3.2188758248682006</v>
      </c>
    </row>
    <row r="12" spans="1:7" ht="12.75">
      <c r="A12">
        <v>0.5</v>
      </c>
      <c r="B12">
        <f t="shared" si="0"/>
        <v>0.05</v>
      </c>
      <c r="C12">
        <f t="shared" si="1"/>
        <v>0.0025722794223110024</v>
      </c>
      <c r="D12">
        <f t="shared" si="2"/>
        <v>0.9999571268381867</v>
      </c>
      <c r="E12">
        <f t="shared" si="3"/>
        <v>0.002572389708791234</v>
      </c>
      <c r="F12">
        <f t="shared" si="4"/>
        <v>-10.057221652475633</v>
      </c>
      <c r="G12">
        <f t="shared" si="5"/>
        <v>-2.995732273553991</v>
      </c>
    </row>
    <row r="13" spans="1:7" ht="12.75">
      <c r="A13">
        <v>0.6</v>
      </c>
      <c r="B13">
        <f t="shared" si="0"/>
        <v>0.06</v>
      </c>
      <c r="C13">
        <f t="shared" si="1"/>
        <v>0.0037038511578202805</v>
      </c>
      <c r="D13">
        <f t="shared" si="2"/>
        <v>0.999925917488625</v>
      </c>
      <c r="E13">
        <f t="shared" si="3"/>
        <v>0.0037041255687448615</v>
      </c>
      <c r="F13">
        <f t="shared" si="4"/>
        <v>-9.510256982095184</v>
      </c>
      <c r="G13">
        <f t="shared" si="5"/>
        <v>-2.8134107167600364</v>
      </c>
    </row>
    <row r="14" spans="1:7" ht="12.75">
      <c r="A14">
        <v>0.7</v>
      </c>
      <c r="B14">
        <f t="shared" si="0"/>
        <v>0.06999999999999999</v>
      </c>
      <c r="C14">
        <f t="shared" si="1"/>
        <v>0.005040913813288822</v>
      </c>
      <c r="D14">
        <f t="shared" si="2"/>
        <v>0.9998823648396589</v>
      </c>
      <c r="E14">
        <f t="shared" si="3"/>
        <v>0.005041506871758042</v>
      </c>
      <c r="F14">
        <f t="shared" si="4"/>
        <v>-9.04780494261361</v>
      </c>
      <c r="G14">
        <f t="shared" si="5"/>
        <v>-2.6592600369327783</v>
      </c>
    </row>
    <row r="15" spans="1:7" ht="12.75">
      <c r="A15">
        <v>0.8</v>
      </c>
      <c r="B15">
        <f t="shared" si="0"/>
        <v>0.08000000000000002</v>
      </c>
      <c r="C15">
        <f t="shared" si="1"/>
        <v>0.006583287535717221</v>
      </c>
      <c r="D15">
        <f t="shared" si="2"/>
        <v>0.9998244148355643</v>
      </c>
      <c r="E15">
        <f t="shared" si="3"/>
        <v>0.006584443666341093</v>
      </c>
      <c r="F15">
        <f t="shared" si="4"/>
        <v>-8.64721076474134</v>
      </c>
      <c r="G15">
        <f t="shared" si="5"/>
        <v>-2.525728644308255</v>
      </c>
    </row>
    <row r="16" spans="1:7" ht="12.75">
      <c r="A16">
        <v>0.9</v>
      </c>
      <c r="B16">
        <f t="shared" si="0"/>
        <v>0.09000000000000001</v>
      </c>
      <c r="C16">
        <f t="shared" si="1"/>
        <v>0.008330733329379753</v>
      </c>
      <c r="D16">
        <f t="shared" si="2"/>
        <v>0.9997500155078723</v>
      </c>
      <c r="E16">
        <f t="shared" si="3"/>
        <v>0.008332816404256564</v>
      </c>
      <c r="F16">
        <f t="shared" si="4"/>
        <v>-8.293861657771911</v>
      </c>
      <c r="G16">
        <f t="shared" si="5"/>
        <v>-2.407945608651872</v>
      </c>
    </row>
    <row r="17" spans="1:7" ht="12.75">
      <c r="A17">
        <v>1</v>
      </c>
      <c r="B17">
        <f t="shared" si="0"/>
        <v>0.1</v>
      </c>
      <c r="C17">
        <f t="shared" si="1"/>
        <v>0.010282944690164384</v>
      </c>
      <c r="D17">
        <f t="shared" si="2"/>
        <v>0.9996571176086603</v>
      </c>
      <c r="E17">
        <f t="shared" si="3"/>
        <v>0.01028647174019311</v>
      </c>
      <c r="F17">
        <f t="shared" si="4"/>
        <v>-7.977780110798386</v>
      </c>
      <c r="G17">
        <f t="shared" si="5"/>
        <v>-2.3025850929940455</v>
      </c>
    </row>
    <row r="18" spans="1:7" ht="12.75">
      <c r="A18">
        <v>1.2</v>
      </c>
      <c r="B18">
        <f t="shared" si="0"/>
        <v>0.12</v>
      </c>
      <c r="C18">
        <f t="shared" si="1"/>
        <v>0.014800050702268442</v>
      </c>
      <c r="D18">
        <f t="shared" si="2"/>
        <v>0.9994076470899392</v>
      </c>
      <c r="E18">
        <f t="shared" si="3"/>
        <v>0.014808822751519879</v>
      </c>
      <c r="F18">
        <f t="shared" si="4"/>
        <v>-7.430815440416471</v>
      </c>
      <c r="G18">
        <f t="shared" si="5"/>
        <v>-2.120263536200091</v>
      </c>
    </row>
    <row r="19" spans="1:7" ht="12.75">
      <c r="A19">
        <v>1.4</v>
      </c>
      <c r="B19">
        <f t="shared" si="0"/>
        <v>0.13999999999999999</v>
      </c>
      <c r="C19">
        <f t="shared" si="1"/>
        <v>0.020130488857422423</v>
      </c>
      <c r="D19">
        <f t="shared" si="2"/>
        <v>0.9990596930094171</v>
      </c>
      <c r="E19">
        <f t="shared" si="3"/>
        <v>0.02014943551249112</v>
      </c>
      <c r="F19">
        <f t="shared" si="4"/>
        <v>-6.9683634009347175</v>
      </c>
      <c r="G19">
        <f t="shared" si="5"/>
        <v>-1.966112856372833</v>
      </c>
    </row>
    <row r="20" spans="1:7" ht="12.75">
      <c r="A20">
        <v>1.6</v>
      </c>
      <c r="B20">
        <f t="shared" si="0"/>
        <v>0.16000000000000003</v>
      </c>
      <c r="C20">
        <f t="shared" si="1"/>
        <v>0.026268537343299796</v>
      </c>
      <c r="D20">
        <f t="shared" si="2"/>
        <v>0.9985970430534971</v>
      </c>
      <c r="E20">
        <f t="shared" si="3"/>
        <v>0.02630544274693244</v>
      </c>
      <c r="F20">
        <f t="shared" si="4"/>
        <v>-6.567769223061187</v>
      </c>
      <c r="G20">
        <f t="shared" si="5"/>
        <v>-1.83258146374831</v>
      </c>
    </row>
    <row r="21" spans="1:7" ht="12.75">
      <c r="A21">
        <v>1.8</v>
      </c>
      <c r="B21">
        <f t="shared" si="0"/>
        <v>0.18000000000000002</v>
      </c>
      <c r="C21">
        <f t="shared" si="1"/>
        <v>0.033206615689456966</v>
      </c>
      <c r="D21">
        <f t="shared" si="2"/>
        <v>0.9980036175156086</v>
      </c>
      <c r="E21">
        <f t="shared" si="3"/>
        <v>0.03327304140652338</v>
      </c>
      <c r="F21">
        <f t="shared" si="4"/>
        <v>-6.214420116091964</v>
      </c>
      <c r="G21">
        <f t="shared" si="5"/>
        <v>-1.7147984280919266</v>
      </c>
    </row>
    <row r="22" spans="1:7" ht="12.75">
      <c r="A22">
        <v>2</v>
      </c>
      <c r="B22">
        <f t="shared" si="0"/>
        <v>0.2</v>
      </c>
      <c r="C22">
        <f t="shared" si="1"/>
        <v>0.04093504027709982</v>
      </c>
      <c r="D22">
        <f t="shared" si="2"/>
        <v>0.997263508931492</v>
      </c>
      <c r="E22">
        <f t="shared" si="3"/>
        <v>0.041047366027620186</v>
      </c>
      <c r="F22">
        <f t="shared" si="4"/>
        <v>-5.8983385691184695</v>
      </c>
      <c r="G22">
        <f t="shared" si="5"/>
        <v>-1.6094379124341003</v>
      </c>
    </row>
    <row r="23" spans="1:7" ht="12.75">
      <c r="A23">
        <v>2.5</v>
      </c>
      <c r="B23">
        <f t="shared" si="0"/>
        <v>0.25</v>
      </c>
      <c r="C23">
        <f t="shared" si="1"/>
        <v>0.0636286527785739</v>
      </c>
      <c r="D23">
        <f t="shared" si="2"/>
        <v>0.9946691947842033</v>
      </c>
      <c r="E23">
        <f t="shared" si="3"/>
        <v>0.06396966258955906</v>
      </c>
      <c r="F23">
        <f t="shared" si="4"/>
        <v>-5.228907915175859</v>
      </c>
      <c r="G23">
        <f t="shared" si="5"/>
        <v>-1.3862943611198906</v>
      </c>
    </row>
    <row r="24" spans="1:7" ht="12.75">
      <c r="A24">
        <v>3</v>
      </c>
      <c r="B24">
        <f t="shared" si="0"/>
        <v>0.30000000000000004</v>
      </c>
      <c r="C24">
        <f t="shared" si="1"/>
        <v>0.09091821511696475</v>
      </c>
      <c r="D24">
        <f t="shared" si="2"/>
        <v>0.9908239791292838</v>
      </c>
      <c r="E24">
        <f t="shared" si="3"/>
        <v>0.09176020870716296</v>
      </c>
      <c r="F24">
        <f t="shared" si="4"/>
        <v>-4.6819432447940095</v>
      </c>
      <c r="G24">
        <f t="shared" si="5"/>
        <v>-1.203972804325936</v>
      </c>
    </row>
    <row r="25" spans="1:7" ht="12.75">
      <c r="A25">
        <v>3.5</v>
      </c>
      <c r="B25">
        <f t="shared" si="0"/>
        <v>0.35000000000000003</v>
      </c>
      <c r="C25">
        <f t="shared" si="1"/>
        <v>0.12242522185207652</v>
      </c>
      <c r="D25">
        <f t="shared" si="2"/>
        <v>0.9855070107120917</v>
      </c>
      <c r="E25">
        <f t="shared" si="3"/>
        <v>0.12422562246778589</v>
      </c>
      <c r="F25">
        <f t="shared" si="4"/>
        <v>-4.219491205312229</v>
      </c>
      <c r="G25">
        <f t="shared" si="5"/>
        <v>-1.0498221244986776</v>
      </c>
    </row>
    <row r="26" spans="1:7" ht="12.75">
      <c r="A26">
        <v>4</v>
      </c>
      <c r="B26">
        <f t="shared" si="0"/>
        <v>0.4</v>
      </c>
      <c r="C26">
        <f t="shared" si="1"/>
        <v>0.1576428804032162</v>
      </c>
      <c r="D26">
        <f t="shared" si="2"/>
        <v>0.9785195390781564</v>
      </c>
      <c r="E26">
        <f t="shared" si="3"/>
        <v>0.16110345691382758</v>
      </c>
      <c r="F26">
        <f t="shared" si="4"/>
        <v>-3.8188970274386635</v>
      </c>
      <c r="G26">
        <f t="shared" si="5"/>
        <v>-0.916290731874155</v>
      </c>
    </row>
    <row r="27" spans="1:7" ht="12.75">
      <c r="A27">
        <v>4.5</v>
      </c>
      <c r="B27">
        <f t="shared" si="0"/>
        <v>0.45</v>
      </c>
      <c r="C27">
        <f t="shared" si="1"/>
        <v>0.19593297415677832</v>
      </c>
      <c r="D27">
        <f t="shared" si="2"/>
        <v>0.9696914453941898</v>
      </c>
      <c r="E27">
        <f t="shared" si="3"/>
        <v>0.20205703070540082</v>
      </c>
      <c r="F27">
        <f t="shared" si="4"/>
        <v>-3.4655479204695108</v>
      </c>
      <c r="G27">
        <f t="shared" si="5"/>
        <v>-0.7985076962177716</v>
      </c>
    </row>
    <row r="28" spans="1:7" ht="12.75">
      <c r="A28">
        <v>5</v>
      </c>
      <c r="B28">
        <f t="shared" si="0"/>
        <v>0.5</v>
      </c>
      <c r="C28">
        <f t="shared" si="1"/>
        <v>0.2365325262609073</v>
      </c>
      <c r="D28">
        <f t="shared" si="2"/>
        <v>0.958887690279276</v>
      </c>
      <c r="E28">
        <f t="shared" si="3"/>
        <v>0.2466738583243437</v>
      </c>
      <c r="F28">
        <f t="shared" si="4"/>
        <v>-3.149466373496033</v>
      </c>
      <c r="G28">
        <f t="shared" si="5"/>
        <v>-0.6931471805599453</v>
      </c>
    </row>
    <row r="29" spans="1:7" ht="12.75">
      <c r="A29">
        <v>6</v>
      </c>
      <c r="B29">
        <f t="shared" si="0"/>
        <v>0.6000000000000001</v>
      </c>
      <c r="C29">
        <f t="shared" si="1"/>
        <v>0.32109840361547964</v>
      </c>
      <c r="D29">
        <f t="shared" si="2"/>
        <v>0.9310224115714915</v>
      </c>
      <c r="E29">
        <f t="shared" si="3"/>
        <v>0.34488794214254326</v>
      </c>
      <c r="F29">
        <f t="shared" si="4"/>
        <v>-2.60250170311417</v>
      </c>
      <c r="G29">
        <f t="shared" si="5"/>
        <v>-0.5108256237659905</v>
      </c>
    </row>
    <row r="30" spans="1:7" ht="12.75">
      <c r="A30">
        <v>7</v>
      </c>
      <c r="B30">
        <f t="shared" si="0"/>
        <v>0.7000000000000001</v>
      </c>
      <c r="C30">
        <f t="shared" si="1"/>
        <v>0.4036459385804804</v>
      </c>
      <c r="D30">
        <f t="shared" si="2"/>
        <v>0.8947352880913418</v>
      </c>
      <c r="E30">
        <f t="shared" si="3"/>
        <v>0.4511344796085353</v>
      </c>
      <c r="F30">
        <f t="shared" si="4"/>
        <v>-2.140049663632395</v>
      </c>
      <c r="G30">
        <f t="shared" si="5"/>
        <v>-0.3566749439387323</v>
      </c>
    </row>
    <row r="31" spans="1:7" ht="12.75">
      <c r="A31">
        <v>8</v>
      </c>
      <c r="B31">
        <f t="shared" si="0"/>
        <v>0.8</v>
      </c>
      <c r="C31">
        <f t="shared" si="1"/>
        <v>0.4765016101097762</v>
      </c>
      <c r="D31">
        <f t="shared" si="2"/>
        <v>0.8506178888344493</v>
      </c>
      <c r="E31">
        <f t="shared" si="3"/>
        <v>0.5601829168708147</v>
      </c>
      <c r="F31">
        <f t="shared" si="4"/>
        <v>-1.7394554857588265</v>
      </c>
      <c r="G31">
        <f t="shared" si="5"/>
        <v>-0.2231435513142097</v>
      </c>
    </row>
    <row r="32" spans="1:7" ht="12.75">
      <c r="A32">
        <v>9</v>
      </c>
      <c r="B32">
        <f t="shared" si="0"/>
        <v>0.9</v>
      </c>
      <c r="C32">
        <f t="shared" si="1"/>
        <v>0.5333934880556079</v>
      </c>
      <c r="D32">
        <f t="shared" si="2"/>
        <v>0.7999699211309655</v>
      </c>
      <c r="E32">
        <f t="shared" si="3"/>
        <v>0.6667669295634484</v>
      </c>
      <c r="F32">
        <f t="shared" si="4"/>
        <v>-1.3861063787896764</v>
      </c>
      <c r="G32">
        <f t="shared" si="5"/>
        <v>-0.10536051565782628</v>
      </c>
    </row>
    <row r="33" spans="1:7" ht="12.75">
      <c r="A33">
        <v>10</v>
      </c>
      <c r="B33">
        <f t="shared" si="0"/>
        <v>1</v>
      </c>
      <c r="C33">
        <f t="shared" si="1"/>
        <v>0.5705101158817485</v>
      </c>
      <c r="D33">
        <f t="shared" si="2"/>
        <v>0.7446016381236039</v>
      </c>
      <c r="E33">
        <f t="shared" si="3"/>
        <v>0.7661950856291881</v>
      </c>
      <c r="F33">
        <f t="shared" si="4"/>
        <v>-1.0700248318161971</v>
      </c>
      <c r="G33">
        <f t="shared" si="5"/>
        <v>0</v>
      </c>
    </row>
    <row r="34" spans="1:7" ht="12.75">
      <c r="A34">
        <v>11</v>
      </c>
      <c r="B34">
        <f t="shared" si="0"/>
        <v>1.1</v>
      </c>
      <c r="C34">
        <f t="shared" si="1"/>
        <v>0.586894565007123</v>
      </c>
      <c r="D34">
        <f t="shared" si="2"/>
        <v>0.6865618561337092</v>
      </c>
      <c r="E34">
        <f t="shared" si="3"/>
        <v>0.8548313014535199</v>
      </c>
      <c r="F34">
        <f t="shared" si="4"/>
        <v>-0.7840942924032224</v>
      </c>
      <c r="G34">
        <f t="shared" si="5"/>
        <v>0.09531017980432493</v>
      </c>
    </row>
    <row r="35" spans="1:7" ht="12.75">
      <c r="A35">
        <v>12</v>
      </c>
      <c r="B35">
        <f t="shared" si="0"/>
        <v>1.2000000000000002</v>
      </c>
      <c r="C35">
        <f t="shared" si="1"/>
        <v>0.5841275975742642</v>
      </c>
      <c r="D35">
        <f t="shared" si="2"/>
        <v>0.6278630555332315</v>
      </c>
      <c r="E35">
        <f t="shared" si="3"/>
        <v>0.930342361166921</v>
      </c>
      <c r="F35">
        <f t="shared" si="4"/>
        <v>-0.5230601614343331</v>
      </c>
      <c r="G35">
        <f t="shared" si="5"/>
        <v>0.1823215567939548</v>
      </c>
    </row>
    <row r="36" spans="1:7" ht="12.75">
      <c r="A36">
        <v>13</v>
      </c>
      <c r="B36">
        <f t="shared" si="0"/>
        <v>1.3</v>
      </c>
      <c r="C36">
        <f t="shared" si="1"/>
        <v>0.5655296379308381</v>
      </c>
      <c r="D36">
        <f t="shared" si="2"/>
        <v>0.5702649051563924</v>
      </c>
      <c r="E36">
        <f t="shared" si="3"/>
        <v>0.9916963727160175</v>
      </c>
      <c r="F36">
        <f t="shared" si="4"/>
        <v>-0.2829320384137243</v>
      </c>
      <c r="G36">
        <f t="shared" si="5"/>
        <v>0.26236426446749106</v>
      </c>
    </row>
    <row r="37" spans="1:7" ht="12.75">
      <c r="A37">
        <v>14</v>
      </c>
      <c r="B37">
        <f t="shared" si="0"/>
        <v>1.4000000000000001</v>
      </c>
      <c r="C37">
        <f t="shared" si="1"/>
        <v>0.5352226209768126</v>
      </c>
      <c r="D37">
        <f t="shared" si="2"/>
        <v>0.5151473939723633</v>
      </c>
      <c r="E37">
        <f t="shared" si="3"/>
        <v>1.038969870059221</v>
      </c>
      <c r="F37">
        <f t="shared" si="4"/>
        <v>-0.06060812195255808</v>
      </c>
      <c r="G37">
        <f t="shared" si="5"/>
        <v>0.336472236621213</v>
      </c>
    </row>
    <row r="38" spans="1:7" ht="12.75">
      <c r="A38">
        <v>15</v>
      </c>
      <c r="B38">
        <f aca="true" t="shared" si="6" ref="B38:B69">A38*$B$4</f>
        <v>1.5</v>
      </c>
      <c r="C38">
        <f aca="true" t="shared" si="7" ref="C38:C69">E38*D38</f>
        <v>0.4973314934547305</v>
      </c>
      <c r="D38">
        <f aca="true" t="shared" si="8" ref="D38:D69">1/(1+(lambda*B$6:B$65536)^alpha)</f>
        <v>0.46347256821736876</v>
      </c>
      <c r="E38">
        <f t="shared" si="3"/>
        <v>1.0730548635652626</v>
      </c>
      <c r="F38">
        <f t="shared" si="4"/>
        <v>0.14637049250829554</v>
      </c>
      <c r="G38">
        <f t="shared" si="5"/>
        <v>0.4054651081081644</v>
      </c>
    </row>
    <row r="39" spans="1:7" ht="12.75">
      <c r="A39">
        <v>16</v>
      </c>
      <c r="B39">
        <f t="shared" si="6"/>
        <v>1.6</v>
      </c>
      <c r="C39">
        <f t="shared" si="7"/>
        <v>0.4554609865772989</v>
      </c>
      <c r="D39">
        <f t="shared" si="8"/>
        <v>0.41581286425206915</v>
      </c>
      <c r="E39">
        <f t="shared" si="3"/>
        <v>1.09535087952737</v>
      </c>
      <c r="F39">
        <f t="shared" si="4"/>
        <v>0.33998605592100917</v>
      </c>
      <c r="G39">
        <f t="shared" si="5"/>
        <v>0.47000362924573563</v>
      </c>
    </row>
    <row r="40" spans="1:7" ht="12.75">
      <c r="A40">
        <v>17</v>
      </c>
      <c r="B40">
        <f t="shared" si="6"/>
        <v>1.7000000000000002</v>
      </c>
      <c r="C40">
        <f t="shared" si="7"/>
        <v>0.4124517997222516</v>
      </c>
      <c r="D40">
        <f t="shared" si="8"/>
        <v>0.37241742481543927</v>
      </c>
      <c r="E40">
        <f t="shared" si="3"/>
        <v>1.1074986620904013</v>
      </c>
      <c r="F40">
        <f t="shared" si="4"/>
        <v>0.5218599213703138</v>
      </c>
      <c r="G40">
        <f t="shared" si="5"/>
        <v>0.5306282510621705</v>
      </c>
    </row>
    <row r="41" spans="1:7" ht="12.75">
      <c r="A41">
        <v>18</v>
      </c>
      <c r="B41">
        <f t="shared" si="6"/>
        <v>1.8</v>
      </c>
      <c r="C41">
        <f t="shared" si="7"/>
        <v>0.3703471604941916</v>
      </c>
      <c r="D41">
        <f t="shared" si="8"/>
        <v>0.3332915607910475</v>
      </c>
      <c r="E41">
        <f t="shared" si="3"/>
        <v>1.1111807320149207</v>
      </c>
      <c r="F41">
        <f t="shared" si="4"/>
        <v>0.69333516289016</v>
      </c>
      <c r="G41">
        <f t="shared" si="5"/>
        <v>0.5877866649021191</v>
      </c>
    </row>
    <row r="42" spans="1:7" ht="12.75">
      <c r="A42">
        <v>19</v>
      </c>
      <c r="B42">
        <f t="shared" si="6"/>
        <v>1.9000000000000001</v>
      </c>
      <c r="C42">
        <f t="shared" si="7"/>
        <v>0.3304832930383114</v>
      </c>
      <c r="D42">
        <f t="shared" si="8"/>
        <v>0.29827267312267924</v>
      </c>
      <c r="E42">
        <f t="shared" si="3"/>
        <v>1.1079905161220853</v>
      </c>
      <c r="F42">
        <f t="shared" si="4"/>
        <v>0.8555368267009872</v>
      </c>
      <c r="G42">
        <f t="shared" si="5"/>
        <v>0.6418538861723948</v>
      </c>
    </row>
    <row r="43" spans="1:7" ht="12.75">
      <c r="A43">
        <v>20</v>
      </c>
      <c r="B43">
        <f t="shared" si="6"/>
        <v>2</v>
      </c>
      <c r="C43">
        <f t="shared" si="7"/>
        <v>0.29363220468989704</v>
      </c>
      <c r="D43">
        <f t="shared" si="8"/>
        <v>0.26709401709401714</v>
      </c>
      <c r="E43">
        <f t="shared" si="3"/>
        <v>1.0993589743589742</v>
      </c>
      <c r="F43">
        <f t="shared" si="4"/>
        <v>1.0094167098636386</v>
      </c>
      <c r="G43">
        <f t="shared" si="5"/>
        <v>0.6931471805599453</v>
      </c>
    </row>
    <row r="44" spans="1:7" ht="12.75">
      <c r="A44">
        <v>21</v>
      </c>
      <c r="B44">
        <f t="shared" si="6"/>
        <v>2.1</v>
      </c>
      <c r="C44">
        <f t="shared" si="7"/>
        <v>0.26015022715065106</v>
      </c>
      <c r="D44">
        <f t="shared" si="8"/>
        <v>0.23943361499505691</v>
      </c>
      <c r="E44">
        <f t="shared" si="3"/>
        <v>1.0865234071499186</v>
      </c>
      <c r="F44">
        <f t="shared" si="4"/>
        <v>1.1557872023719347</v>
      </c>
      <c r="G44">
        <f t="shared" si="5"/>
        <v>0.7419373447293773</v>
      </c>
    </row>
    <row r="45" spans="1:7" ht="12.75">
      <c r="A45">
        <v>22</v>
      </c>
      <c r="B45">
        <f t="shared" si="6"/>
        <v>2.2</v>
      </c>
      <c r="C45">
        <f t="shared" si="7"/>
        <v>0.23010816728184677</v>
      </c>
      <c r="D45">
        <f t="shared" si="8"/>
        <v>0.2149491086490362</v>
      </c>
      <c r="E45">
        <f t="shared" si="3"/>
        <v>1.0705239427513138</v>
      </c>
      <c r="F45">
        <f t="shared" si="4"/>
        <v>1.2953472492766136</v>
      </c>
      <c r="G45">
        <f t="shared" si="5"/>
        <v>0.7884573603642703</v>
      </c>
    </row>
    <row r="46" spans="1:7" ht="12.75">
      <c r="A46">
        <v>23</v>
      </c>
      <c r="B46">
        <f t="shared" si="6"/>
        <v>2.3000000000000003</v>
      </c>
      <c r="C46">
        <f t="shared" si="7"/>
        <v>0.20339436141867215</v>
      </c>
      <c r="D46">
        <f t="shared" si="8"/>
        <v>0.19330092450033157</v>
      </c>
      <c r="E46">
        <f t="shared" si="3"/>
        <v>1.05221618543435</v>
      </c>
      <c r="F46">
        <f t="shared" si="4"/>
        <v>1.428702536989115</v>
      </c>
      <c r="G46">
        <f t="shared" si="5"/>
        <v>0.8329091229351041</v>
      </c>
    </row>
    <row r="47" spans="1:7" ht="12.75">
      <c r="A47">
        <v>24</v>
      </c>
      <c r="B47">
        <f t="shared" si="6"/>
        <v>2.4000000000000004</v>
      </c>
      <c r="C47">
        <f t="shared" si="7"/>
        <v>0.17979066997943724</v>
      </c>
      <c r="D47">
        <f t="shared" si="8"/>
        <v>0.1741665087556987</v>
      </c>
      <c r="E47">
        <f t="shared" si="3"/>
        <v>1.0322918640553764</v>
      </c>
      <c r="F47">
        <f t="shared" si="4"/>
        <v>1.5563813802455029</v>
      </c>
      <c r="G47">
        <f t="shared" si="5"/>
        <v>0.8754687373539001</v>
      </c>
    </row>
    <row r="48" spans="1:7" ht="12.75">
      <c r="A48">
        <v>25</v>
      </c>
      <c r="B48">
        <f t="shared" si="6"/>
        <v>2.5</v>
      </c>
      <c r="C48">
        <f t="shared" si="7"/>
        <v>0.15902540914825922</v>
      </c>
      <c r="D48">
        <f t="shared" si="8"/>
        <v>0.15724815724815724</v>
      </c>
      <c r="E48">
        <f t="shared" si="3"/>
        <v>1.011302211302211</v>
      </c>
      <c r="F48">
        <f t="shared" si="4"/>
        <v>1.678847363806268</v>
      </c>
      <c r="G48">
        <f t="shared" si="5"/>
        <v>0.9162907318741551</v>
      </c>
    </row>
    <row r="49" spans="1:7" ht="12.75">
      <c r="A49">
        <v>26</v>
      </c>
      <c r="B49">
        <f t="shared" si="6"/>
        <v>2.6</v>
      </c>
      <c r="C49">
        <f t="shared" si="7"/>
        <v>0.14080833685838756</v>
      </c>
      <c r="D49">
        <f t="shared" si="8"/>
        <v>0.1422764921673946</v>
      </c>
      <c r="E49">
        <f t="shared" si="3"/>
        <v>0.9896809705760831</v>
      </c>
      <c r="F49">
        <f t="shared" si="4"/>
        <v>1.7965095032661116</v>
      </c>
      <c r="G49">
        <f t="shared" si="5"/>
        <v>0.9555114450274363</v>
      </c>
    </row>
    <row r="50" spans="1:7" ht="12.75">
      <c r="A50">
        <v>27</v>
      </c>
      <c r="B50">
        <f t="shared" si="6"/>
        <v>2.7</v>
      </c>
      <c r="C50">
        <f t="shared" si="7"/>
        <v>0.12485251217405495</v>
      </c>
      <c r="D50">
        <f t="shared" si="8"/>
        <v>0.12901113353181268</v>
      </c>
      <c r="E50">
        <f t="shared" si="3"/>
        <v>0.9677654071868746</v>
      </c>
      <c r="F50">
        <f t="shared" si="4"/>
        <v>1.9097304872146528</v>
      </c>
      <c r="G50">
        <f t="shared" si="5"/>
        <v>0.9932517730102834</v>
      </c>
    </row>
    <row r="51" spans="1:7" ht="12.75">
      <c r="A51">
        <v>28</v>
      </c>
      <c r="B51">
        <f t="shared" si="6"/>
        <v>2.8000000000000003</v>
      </c>
      <c r="C51">
        <f t="shared" si="7"/>
        <v>0.11088699754754458</v>
      </c>
      <c r="D51">
        <f t="shared" si="8"/>
        <v>0.11723967165388598</v>
      </c>
      <c r="E51">
        <f t="shared" si="3"/>
        <v>0.9458146375136932</v>
      </c>
      <c r="F51">
        <f t="shared" si="4"/>
        <v>2.0188334197272777</v>
      </c>
      <c r="G51">
        <f t="shared" si="5"/>
        <v>1.0296194171811583</v>
      </c>
    </row>
    <row r="52" spans="1:7" ht="12.75">
      <c r="A52">
        <v>29</v>
      </c>
      <c r="B52">
        <f t="shared" si="6"/>
        <v>2.9000000000000004</v>
      </c>
      <c r="C52">
        <f t="shared" si="7"/>
        <v>0.09866342885930558</v>
      </c>
      <c r="D52">
        <f t="shared" si="8"/>
        <v>0.10677569746686401</v>
      </c>
      <c r="E52">
        <f t="shared" si="3"/>
        <v>0.9240251405515199</v>
      </c>
      <c r="F52">
        <f t="shared" si="4"/>
        <v>2.1241073791610883</v>
      </c>
      <c r="G52">
        <f t="shared" si="5"/>
        <v>1.0647107369924285</v>
      </c>
    </row>
    <row r="53" spans="1:7" ht="12.75">
      <c r="A53">
        <v>30</v>
      </c>
      <c r="B53">
        <f t="shared" si="6"/>
        <v>3</v>
      </c>
      <c r="C53">
        <f t="shared" si="7"/>
        <v>0.08795864065234864</v>
      </c>
      <c r="D53">
        <f t="shared" si="8"/>
        <v>0.09745638826625089</v>
      </c>
      <c r="E53">
        <f t="shared" si="3"/>
        <v>0.9025436117337491</v>
      </c>
      <c r="F53">
        <f t="shared" si="4"/>
        <v>2.2258120341881313</v>
      </c>
      <c r="G53">
        <f t="shared" si="5"/>
        <v>1.0986122886681098</v>
      </c>
    </row>
    <row r="54" spans="1:7" ht="12.75">
      <c r="A54">
        <v>31</v>
      </c>
      <c r="B54">
        <f t="shared" si="6"/>
        <v>3.1</v>
      </c>
      <c r="C54">
        <f t="shared" si="7"/>
        <v>0.07857486733135872</v>
      </c>
      <c r="D54">
        <f t="shared" si="8"/>
        <v>0.08913996248812098</v>
      </c>
      <c r="E54">
        <f t="shared" si="3"/>
        <v>0.881477455656657</v>
      </c>
      <c r="F54">
        <f t="shared" si="4"/>
        <v>2.3241815026571047</v>
      </c>
      <c r="G54">
        <f t="shared" si="5"/>
        <v>1.1314021114911006</v>
      </c>
    </row>
    <row r="55" spans="1:7" ht="12.75">
      <c r="A55">
        <v>32</v>
      </c>
      <c r="B55">
        <f t="shared" si="6"/>
        <v>3.2</v>
      </c>
      <c r="C55">
        <f t="shared" si="7"/>
        <v>0.0703385435615714</v>
      </c>
      <c r="D55">
        <f t="shared" si="8"/>
        <v>0.08170319126128814</v>
      </c>
      <c r="E55">
        <f t="shared" si="3"/>
        <v>0.8609032581925423</v>
      </c>
      <c r="F55">
        <f t="shared" si="4"/>
        <v>2.419427597600845</v>
      </c>
      <c r="G55">
        <f t="shared" si="5"/>
        <v>1.1631508098056809</v>
      </c>
    </row>
    <row r="56" spans="1:7" ht="12.75">
      <c r="A56">
        <v>33</v>
      </c>
      <c r="B56">
        <f t="shared" si="6"/>
        <v>3.3000000000000003</v>
      </c>
      <c r="C56">
        <f t="shared" si="7"/>
        <v>0.06309837163317669</v>
      </c>
      <c r="D56">
        <f t="shared" si="8"/>
        <v>0.0750390709682764</v>
      </c>
      <c r="E56">
        <f t="shared" si="3"/>
        <v>0.8408735718470213</v>
      </c>
      <c r="F56">
        <f t="shared" si="4"/>
        <v>2.5117425736011065</v>
      </c>
      <c r="G56">
        <f t="shared" si="5"/>
        <v>1.1939224684724346</v>
      </c>
    </row>
    <row r="57" spans="1:7" ht="12.75">
      <c r="A57">
        <v>34</v>
      </c>
      <c r="B57">
        <f t="shared" si="6"/>
        <v>3.4000000000000004</v>
      </c>
      <c r="C57">
        <f t="shared" si="7"/>
        <v>0.05672307771341338</v>
      </c>
      <c r="D57">
        <f t="shared" si="8"/>
        <v>0.06905470734891245</v>
      </c>
      <c r="E57">
        <f t="shared" si="3"/>
        <v>0.8214223170450772</v>
      </c>
      <c r="F57">
        <f t="shared" si="4"/>
        <v>2.60130146305015</v>
      </c>
      <c r="G57">
        <f t="shared" si="5"/>
        <v>1.2237754316221159</v>
      </c>
    </row>
    <row r="58" spans="1:7" ht="12.75">
      <c r="A58">
        <v>35</v>
      </c>
      <c r="B58">
        <f t="shared" si="6"/>
        <v>3.5</v>
      </c>
      <c r="C58">
        <f t="shared" si="7"/>
        <v>0.051099113335277786</v>
      </c>
      <c r="D58">
        <f t="shared" si="8"/>
        <v>0.06366942832812042</v>
      </c>
      <c r="E58">
        <f t="shared" si="3"/>
        <v>0.8025690614330395</v>
      </c>
      <c r="F58">
        <f t="shared" si="4"/>
        <v>2.6882640736699064</v>
      </c>
      <c r="G58">
        <f t="shared" si="5"/>
        <v>1.252762968495368</v>
      </c>
    </row>
    <row r="59" spans="1:7" ht="12.75">
      <c r="A59">
        <v>36</v>
      </c>
      <c r="B59">
        <f t="shared" si="6"/>
        <v>3.6</v>
      </c>
      <c r="C59">
        <f t="shared" si="7"/>
        <v>0.0461284495980261</v>
      </c>
      <c r="D59">
        <f t="shared" si="8"/>
        <v>0.058813122948598265</v>
      </c>
      <c r="E59">
        <f t="shared" si="3"/>
        <v>0.7843223975428347</v>
      </c>
      <c r="F59">
        <f t="shared" si="4"/>
        <v>2.772776704569996</v>
      </c>
      <c r="G59">
        <f t="shared" si="5"/>
        <v>1.2809338454620642</v>
      </c>
    </row>
    <row r="60" spans="1:7" ht="12.75">
      <c r="A60">
        <v>37</v>
      </c>
      <c r="B60">
        <f t="shared" si="6"/>
        <v>3.7</v>
      </c>
      <c r="C60">
        <f t="shared" si="7"/>
        <v>0.04172654167242921</v>
      </c>
      <c r="D60">
        <f t="shared" si="8"/>
        <v>0.054424792800731966</v>
      </c>
      <c r="E60">
        <f t="shared" si="3"/>
        <v>0.7666826004318389</v>
      </c>
      <c r="F60">
        <f t="shared" si="4"/>
        <v>2.854973627134339</v>
      </c>
      <c r="G60">
        <f t="shared" si="5"/>
        <v>1.308332819650179</v>
      </c>
    </row>
    <row r="61" spans="1:7" ht="12.75">
      <c r="A61">
        <v>38</v>
      </c>
      <c r="B61">
        <f t="shared" si="6"/>
        <v>3.8000000000000003</v>
      </c>
      <c r="C61">
        <f t="shared" si="7"/>
        <v>0.03782049756184016</v>
      </c>
      <c r="D61">
        <f t="shared" si="8"/>
        <v>0.050451296941400214</v>
      </c>
      <c r="E61">
        <f t="shared" si="3"/>
        <v>0.7496437129409997</v>
      </c>
      <c r="F61">
        <f t="shared" si="4"/>
        <v>2.9349783683808233</v>
      </c>
      <c r="G61">
        <f t="shared" si="5"/>
        <v>1.3350010667323402</v>
      </c>
    </row>
    <row r="62" spans="1:7" ht="12.75">
      <c r="A62">
        <v>39</v>
      </c>
      <c r="B62">
        <f t="shared" si="6"/>
        <v>3.9000000000000004</v>
      </c>
      <c r="C62">
        <f t="shared" si="7"/>
        <v>0.03434745875333137</v>
      </c>
      <c r="D62">
        <f t="shared" si="8"/>
        <v>0.046846269329414866</v>
      </c>
      <c r="E62">
        <f t="shared" si="3"/>
        <v>0.7331951774389115</v>
      </c>
      <c r="F62">
        <f t="shared" si="4"/>
        <v>3.012904827590605</v>
      </c>
      <c r="G62">
        <f t="shared" si="5"/>
        <v>1.3609765531356008</v>
      </c>
    </row>
    <row r="63" spans="1:7" ht="12.75">
      <c r="A63">
        <v>40</v>
      </c>
      <c r="B63">
        <f t="shared" si="6"/>
        <v>4</v>
      </c>
      <c r="C63">
        <f t="shared" si="7"/>
        <v>0.031253185303992966</v>
      </c>
      <c r="D63">
        <f t="shared" si="8"/>
        <v>0.04356918787033811</v>
      </c>
      <c r="E63">
        <f t="shared" si="3"/>
        <v>0.7173231090972464</v>
      </c>
      <c r="F63">
        <f t="shared" si="4"/>
        <v>3.0888582515434746</v>
      </c>
      <c r="G63">
        <f t="shared" si="5"/>
        <v>1.3862943611198906</v>
      </c>
    </row>
    <row r="64" spans="1:7" ht="12.75">
      <c r="A64">
        <v>41</v>
      </c>
      <c r="B64">
        <f t="shared" si="6"/>
        <v>4.1000000000000005</v>
      </c>
      <c r="C64">
        <f t="shared" si="7"/>
        <v>0.028490829948758244</v>
      </c>
      <c r="D64">
        <f t="shared" si="8"/>
        <v>0.04058457535323901</v>
      </c>
      <c r="E64">
        <f t="shared" si="3"/>
        <v>0.7020112863268981</v>
      </c>
      <c r="F64">
        <f t="shared" si="4"/>
        <v>3.1629360893145892</v>
      </c>
      <c r="G64">
        <f t="shared" si="5"/>
        <v>1.4109869737102623</v>
      </c>
    </row>
    <row r="65" spans="1:7" ht="12.75">
      <c r="A65">
        <v>42</v>
      </c>
      <c r="B65">
        <f t="shared" si="6"/>
        <v>4.2</v>
      </c>
      <c r="C65">
        <f t="shared" si="7"/>
        <v>0.026019882276718035</v>
      </c>
      <c r="D65">
        <f t="shared" si="8"/>
        <v>0.0378613143085782</v>
      </c>
      <c r="E65">
        <f t="shared" si="3"/>
        <v>0.6872419183510156</v>
      </c>
      <c r="F65">
        <f t="shared" si="4"/>
        <v>3.2352287440517706</v>
      </c>
      <c r="G65">
        <f t="shared" si="5"/>
        <v>1.4350845252893227</v>
      </c>
    </row>
    <row r="66" spans="1:7" ht="12.75">
      <c r="A66">
        <v>43</v>
      </c>
      <c r="B66">
        <f t="shared" si="6"/>
        <v>4.3</v>
      </c>
      <c r="C66">
        <f t="shared" si="7"/>
        <v>0.023805263134977047</v>
      </c>
      <c r="D66">
        <f t="shared" si="8"/>
        <v>0.03537205977269703</v>
      </c>
      <c r="E66">
        <f t="shared" si="3"/>
        <v>0.6729962373678856</v>
      </c>
      <c r="F66">
        <f t="shared" si="4"/>
        <v>3.305820236282353</v>
      </c>
      <c r="G66">
        <f t="shared" si="5"/>
        <v>1.4586150226995167</v>
      </c>
    </row>
    <row r="67" spans="1:7" ht="12.75">
      <c r="A67">
        <v>44</v>
      </c>
      <c r="B67">
        <f t="shared" si="6"/>
        <v>4.4</v>
      </c>
      <c r="C67">
        <f t="shared" si="7"/>
        <v>0.021816550047574993</v>
      </c>
      <c r="D67">
        <f t="shared" si="8"/>
        <v>0.03309273590620089</v>
      </c>
      <c r="E67">
        <f t="shared" si="3"/>
        <v>0.6592549527912265</v>
      </c>
      <c r="F67">
        <f t="shared" si="4"/>
        <v>3.3747887909564493</v>
      </c>
      <c r="G67">
        <f t="shared" si="5"/>
        <v>1.4816045409242156</v>
      </c>
    </row>
    <row r="68" spans="1:7" ht="12.75">
      <c r="A68">
        <v>45</v>
      </c>
      <c r="B68">
        <f t="shared" si="6"/>
        <v>4.5</v>
      </c>
      <c r="C68">
        <f t="shared" si="7"/>
        <v>0.020027315865862635</v>
      </c>
      <c r="D68">
        <f t="shared" si="8"/>
        <v>0.031002104267827183</v>
      </c>
      <c r="E68">
        <f t="shared" si="3"/>
        <v>0.6459985971547818</v>
      </c>
      <c r="F68">
        <f t="shared" si="4"/>
        <v>3.442207358512625</v>
      </c>
      <c r="G68">
        <f t="shared" si="5"/>
        <v>1.5040773967762742</v>
      </c>
    </row>
    <row r="69" spans="1:7" ht="12.75">
      <c r="A69">
        <v>46</v>
      </c>
      <c r="B69">
        <f t="shared" si="6"/>
        <v>4.6000000000000005</v>
      </c>
      <c r="C69">
        <f t="shared" si="7"/>
        <v>0.018414564654450623</v>
      </c>
      <c r="D69">
        <f t="shared" si="8"/>
        <v>0.029081393236040167</v>
      </c>
      <c r="E69">
        <f t="shared" si="3"/>
        <v>0.6332077870199736</v>
      </c>
      <c r="F69">
        <f t="shared" si="4"/>
        <v>3.508144078668951</v>
      </c>
      <c r="G69">
        <f t="shared" si="5"/>
        <v>1.5260563034950494</v>
      </c>
    </row>
    <row r="70" spans="1:7" ht="12.75">
      <c r="A70">
        <v>47</v>
      </c>
      <c r="B70">
        <f aca="true" t="shared" si="9" ref="B70:B101">A70*$B$4</f>
        <v>4.7</v>
      </c>
      <c r="C70">
        <f aca="true" t="shared" si="10" ref="C70:C101">E70*D70</f>
        <v>0.01695825069944582</v>
      </c>
      <c r="D70">
        <f aca="true" t="shared" si="11" ref="D70:D101">1/(1+(lambda*B$6:B$65536)^alpha)</f>
        <v>0.02731397957608103</v>
      </c>
      <c r="E70">
        <f t="shared" si="3"/>
        <v>0.620863417291863</v>
      </c>
      <c r="F70">
        <f t="shared" si="4"/>
        <v>3.5726626943318416</v>
      </c>
      <c r="G70">
        <f t="shared" si="5"/>
        <v>1.547562508716013</v>
      </c>
    </row>
    <row r="71" spans="1:7" ht="12.75">
      <c r="A71">
        <v>48</v>
      </c>
      <c r="B71">
        <f t="shared" si="9"/>
        <v>4.800000000000001</v>
      </c>
      <c r="C71">
        <f t="shared" si="10"/>
        <v>0.01564086835250441</v>
      </c>
      <c r="D71">
        <f t="shared" si="11"/>
        <v>0.025685114469308542</v>
      </c>
      <c r="E71">
        <f aca="true" t="shared" si="12" ref="E71:E134">(lambda*alpha*(lambda*B71)^(alpha-1))/(1+(lambda*B71)^alpha)</f>
        <v>0.6089468034566821</v>
      </c>
      <c r="F71">
        <f aca="true" t="shared" si="13" ref="F71:F134">LN(1/D71-1)</f>
        <v>3.635822921925339</v>
      </c>
      <c r="G71">
        <f aca="true" t="shared" si="14" ref="G71:G134">LN(B71)</f>
        <v>1.5686159179138455</v>
      </c>
    </row>
    <row r="72" spans="1:7" ht="12.75">
      <c r="A72">
        <v>49</v>
      </c>
      <c r="B72">
        <f t="shared" si="9"/>
        <v>4.9</v>
      </c>
      <c r="C72">
        <f t="shared" si="10"/>
        <v>0.014447102115785343</v>
      </c>
      <c r="D72">
        <f t="shared" si="11"/>
        <v>0.024181687464409088</v>
      </c>
      <c r="E72">
        <f t="shared" si="12"/>
        <v>0.5974397831850556</v>
      </c>
      <c r="F72">
        <f t="shared" si="13"/>
        <v>3.6976807835335457</v>
      </c>
      <c r="G72">
        <f t="shared" si="14"/>
        <v>1.589235205116581</v>
      </c>
    </row>
    <row r="73" spans="1:7" ht="12.75">
      <c r="A73">
        <v>50</v>
      </c>
      <c r="B73">
        <f t="shared" si="9"/>
        <v>5</v>
      </c>
      <c r="C73">
        <f t="shared" si="10"/>
        <v>0.013363527893442423</v>
      </c>
      <c r="D73">
        <f t="shared" si="11"/>
        <v>0.022792022792022793</v>
      </c>
      <c r="E73">
        <f t="shared" si="12"/>
        <v>0.5863247863247862</v>
      </c>
      <c r="F73">
        <f t="shared" si="13"/>
        <v>3.758288905486104</v>
      </c>
      <c r="G73">
        <f t="shared" si="14"/>
        <v>1.6094379124341003</v>
      </c>
    </row>
    <row r="74" spans="1:7" ht="12.75">
      <c r="A74">
        <v>51</v>
      </c>
      <c r="B74">
        <f t="shared" si="9"/>
        <v>5.1000000000000005</v>
      </c>
      <c r="C74">
        <f t="shared" si="10"/>
        <v>0.012378357675203228</v>
      </c>
      <c r="D74">
        <f t="shared" si="11"/>
        <v>0.02150570332327418</v>
      </c>
      <c r="E74">
        <f t="shared" si="12"/>
        <v>0.5755848803980739</v>
      </c>
      <c r="F74">
        <f t="shared" si="13"/>
        <v>3.8176967873746435</v>
      </c>
      <c r="G74">
        <f t="shared" si="14"/>
        <v>1.6292405397302803</v>
      </c>
    </row>
    <row r="75" spans="1:7" ht="12.75">
      <c r="A75">
        <v>52</v>
      </c>
      <c r="B75">
        <f t="shared" si="9"/>
        <v>5.2</v>
      </c>
      <c r="C75">
        <f t="shared" si="10"/>
        <v>0.011481221082054226</v>
      </c>
      <c r="D75">
        <f t="shared" si="11"/>
        <v>0.020313418166501132</v>
      </c>
      <c r="E75">
        <f t="shared" si="12"/>
        <v>0.5652037972116339</v>
      </c>
      <c r="F75">
        <f t="shared" si="13"/>
        <v>3.8759510449459476</v>
      </c>
      <c r="G75">
        <f t="shared" si="14"/>
        <v>1.6486586255873816</v>
      </c>
    </row>
    <row r="76" spans="1:7" ht="12.75">
      <c r="A76">
        <v>53</v>
      </c>
      <c r="B76">
        <f t="shared" si="9"/>
        <v>5.300000000000001</v>
      </c>
      <c r="C76">
        <f t="shared" si="10"/>
        <v>0.010662978206121223</v>
      </c>
      <c r="D76">
        <f t="shared" si="11"/>
        <v>0.019206830502083255</v>
      </c>
      <c r="E76">
        <f t="shared" si="12"/>
        <v>0.5551659449988207</v>
      </c>
      <c r="F76">
        <f t="shared" si="13"/>
        <v>3.9330956298580317</v>
      </c>
      <c r="G76">
        <f t="shared" si="14"/>
        <v>1.6677068205580763</v>
      </c>
    </row>
    <row r="77" spans="1:7" ht="12.75">
      <c r="A77">
        <v>54</v>
      </c>
      <c r="B77">
        <f t="shared" si="9"/>
        <v>5.4</v>
      </c>
      <c r="C77">
        <f t="shared" si="10"/>
        <v>0.009915559033053986</v>
      </c>
      <c r="D77">
        <f t="shared" si="11"/>
        <v>0.018178462768108694</v>
      </c>
      <c r="E77">
        <f t="shared" si="12"/>
        <v>0.5454564095732728</v>
      </c>
      <c r="F77">
        <f t="shared" si="13"/>
        <v>3.989172028894489</v>
      </c>
      <c r="G77">
        <f t="shared" si="14"/>
        <v>1.6863989535702288</v>
      </c>
    </row>
    <row r="78" spans="1:7" ht="12.75">
      <c r="A78">
        <v>55</v>
      </c>
      <c r="B78">
        <f t="shared" si="9"/>
        <v>5.5</v>
      </c>
      <c r="C78">
        <f t="shared" si="10"/>
        <v>0.00923182546309304</v>
      </c>
      <c r="D78">
        <f t="shared" si="11"/>
        <v>0.01722159674339606</v>
      </c>
      <c r="E78">
        <f t="shared" si="12"/>
        <v>0.5360609472308748</v>
      </c>
      <c r="F78">
        <f t="shared" si="13"/>
        <v>4.0442194448990785</v>
      </c>
      <c r="G78">
        <f t="shared" si="14"/>
        <v>1.7047480922384253</v>
      </c>
    </row>
    <row r="79" spans="1:7" ht="12.75">
      <c r="A79">
        <v>56</v>
      </c>
      <c r="B79">
        <f t="shared" si="9"/>
        <v>5.6000000000000005</v>
      </c>
      <c r="C79">
        <f t="shared" si="10"/>
        <v>0.008605452563509702</v>
      </c>
      <c r="D79">
        <f t="shared" si="11"/>
        <v>0.01633018644108539</v>
      </c>
      <c r="E79">
        <f t="shared" si="12"/>
        <v>0.5269659715494184</v>
      </c>
      <c r="F79">
        <f t="shared" si="13"/>
        <v>4.098274961407114</v>
      </c>
      <c r="G79">
        <f t="shared" si="14"/>
        <v>1.7227665977411037</v>
      </c>
    </row>
    <row r="80" spans="1:7" ht="12.75">
      <c r="A80">
        <v>57</v>
      </c>
      <c r="B80">
        <f t="shared" si="9"/>
        <v>5.7</v>
      </c>
      <c r="C80">
        <f t="shared" si="10"/>
        <v>0.008030826205981473</v>
      </c>
      <c r="D80">
        <f t="shared" si="11"/>
        <v>0.015498782035963096</v>
      </c>
      <c r="E80">
        <f t="shared" si="12"/>
        <v>0.5181585357705456</v>
      </c>
      <c r="F80">
        <f t="shared" si="13"/>
        <v>4.151373692705317</v>
      </c>
      <c r="G80">
        <f t="shared" si="14"/>
        <v>1.7404661748405046</v>
      </c>
    </row>
    <row r="81" spans="1:7" ht="12.75">
      <c r="A81">
        <v>58</v>
      </c>
      <c r="B81">
        <f t="shared" si="9"/>
        <v>5.800000000000001</v>
      </c>
      <c r="C81">
        <f t="shared" si="10"/>
        <v>0.007502954681794161</v>
      </c>
      <c r="D81">
        <f t="shared" si="11"/>
        <v>0.014722463310738077</v>
      </c>
      <c r="E81">
        <f t="shared" si="12"/>
        <v>0.5096263120806526</v>
      </c>
      <c r="F81">
        <f t="shared" si="13"/>
        <v>4.203548920840924</v>
      </c>
      <c r="G81">
        <f t="shared" si="14"/>
        <v>1.7578579175523739</v>
      </c>
    </row>
    <row r="82" spans="1:7" ht="12.75">
      <c r="A82">
        <v>59</v>
      </c>
      <c r="B82">
        <f t="shared" si="9"/>
        <v>5.9</v>
      </c>
      <c r="C82">
        <f t="shared" si="10"/>
        <v>0.007017392257937813</v>
      </c>
      <c r="D82">
        <f t="shared" si="11"/>
        <v>0.013996781328159342</v>
      </c>
      <c r="E82">
        <f t="shared" si="12"/>
        <v>0.5013575688161902</v>
      </c>
      <c r="F82">
        <f t="shared" si="13"/>
        <v>4.254832220918824</v>
      </c>
      <c r="G82">
        <f t="shared" si="14"/>
        <v>1.7749523509116738</v>
      </c>
    </row>
    <row r="83" spans="1:7" ht="12.75">
      <c r="A83">
        <v>60</v>
      </c>
      <c r="B83">
        <f t="shared" si="9"/>
        <v>6</v>
      </c>
      <c r="C83">
        <f t="shared" si="10"/>
        <v>0.0065701729489164445</v>
      </c>
      <c r="D83">
        <f t="shared" si="11"/>
        <v>0.013317707223524404</v>
      </c>
      <c r="E83">
        <f t="shared" si="12"/>
        <v>0.4933411463882378</v>
      </c>
      <c r="F83">
        <f t="shared" si="13"/>
        <v>4.305253575867967</v>
      </c>
      <c r="G83">
        <f t="shared" si="14"/>
        <v>1.791759469228055</v>
      </c>
    </row>
    <row r="84" spans="1:7" ht="12.75">
      <c r="A84">
        <v>61</v>
      </c>
      <c r="B84">
        <f t="shared" si="9"/>
        <v>6.1000000000000005</v>
      </c>
      <c r="C84">
        <f t="shared" si="10"/>
        <v>0.006157753041622012</v>
      </c>
      <c r="D84">
        <f t="shared" si="11"/>
        <v>0.012681587171144088</v>
      </c>
      <c r="E84">
        <f t="shared" si="12"/>
        <v>0.4855664325387814</v>
      </c>
      <c r="F84">
        <f t="shared" si="13"/>
        <v>4.3548414817216</v>
      </c>
      <c r="G84">
        <f t="shared" si="14"/>
        <v>1.8082887711792657</v>
      </c>
    </row>
    <row r="85" spans="1:7" ht="12.75">
      <c r="A85">
        <v>62</v>
      </c>
      <c r="B85">
        <f t="shared" si="9"/>
        <v>6.2</v>
      </c>
      <c r="C85">
        <f t="shared" si="10"/>
        <v>0.005776961131757641</v>
      </c>
      <c r="D85">
        <f t="shared" si="11"/>
        <v>0.012085102713221576</v>
      </c>
      <c r="E85">
        <f t="shared" si="12"/>
        <v>0.4780233373968282</v>
      </c>
      <c r="F85">
        <f t="shared" si="13"/>
        <v>4.403623044336941</v>
      </c>
      <c r="G85">
        <f t="shared" si="14"/>
        <v>1.824549292051046</v>
      </c>
    </row>
    <row r="86" spans="1:7" ht="12.75">
      <c r="A86">
        <v>63</v>
      </c>
      <c r="B86">
        <f t="shared" si="9"/>
        <v>6.300000000000001</v>
      </c>
      <c r="C86">
        <f t="shared" si="10"/>
        <v>0.00542495461665838</v>
      </c>
      <c r="D86">
        <f t="shared" si="11"/>
        <v>0.01152523575417184</v>
      </c>
      <c r="E86">
        <f t="shared" si="12"/>
        <v>0.4707022686884895</v>
      </c>
      <c r="F86">
        <f t="shared" si="13"/>
        <v>4.451624068376264</v>
      </c>
      <c r="G86">
        <f t="shared" si="14"/>
        <v>1.8405496333974871</v>
      </c>
    </row>
    <row r="87" spans="1:7" ht="12.75">
      <c r="A87">
        <v>64</v>
      </c>
      <c r="B87">
        <f t="shared" si="9"/>
        <v>6.4</v>
      </c>
      <c r="C87">
        <f t="shared" si="10"/>
        <v>0.005099181746532319</v>
      </c>
      <c r="D87">
        <f t="shared" si="11"/>
        <v>0.010999237620842027</v>
      </c>
      <c r="E87">
        <f t="shared" si="12"/>
        <v>0.46359410736523027</v>
      </c>
      <c r="F87">
        <f t="shared" si="13"/>
        <v>4.498869139280681</v>
      </c>
      <c r="G87">
        <f t="shared" si="14"/>
        <v>1.8562979903656263</v>
      </c>
    </row>
    <row r="88" spans="1:7" ht="12.75">
      <c r="A88">
        <v>65</v>
      </c>
      <c r="B88">
        <f t="shared" si="9"/>
        <v>6.5</v>
      </c>
      <c r="C88">
        <f t="shared" si="10"/>
        <v>0.004797348468822054</v>
      </c>
      <c r="D88">
        <f t="shared" si="11"/>
        <v>0.010504601672069973</v>
      </c>
      <c r="E88">
        <f t="shared" si="12"/>
        <v>0.45669018384365995</v>
      </c>
      <c r="F88">
        <f t="shared" si="13"/>
        <v>4.545381698888577</v>
      </c>
      <c r="G88">
        <f t="shared" si="14"/>
        <v>1.8718021769015913</v>
      </c>
    </row>
    <row r="89" spans="1:7" ht="12.75">
      <c r="A89">
        <v>66</v>
      </c>
      <c r="B89">
        <f t="shared" si="9"/>
        <v>6.6000000000000005</v>
      </c>
      <c r="C89">
        <f t="shared" si="10"/>
        <v>0.004517389412502614</v>
      </c>
      <c r="D89">
        <f t="shared" si="11"/>
        <v>0.010039039011785912</v>
      </c>
      <c r="E89">
        <f t="shared" si="12"/>
        <v>0.44998225499464267</v>
      </c>
      <c r="F89">
        <f t="shared" si="13"/>
        <v>4.591184115280942</v>
      </c>
      <c r="G89">
        <f t="shared" si="14"/>
        <v>1.88706964903238</v>
      </c>
    </row>
    <row r="90" spans="1:7" ht="12.75">
      <c r="A90">
        <v>67</v>
      </c>
      <c r="B90">
        <f t="shared" si="9"/>
        <v>6.7</v>
      </c>
      <c r="C90">
        <f t="shared" si="10"/>
        <v>0.004257442453982609</v>
      </c>
      <c r="D90">
        <f t="shared" si="11"/>
        <v>0.009600456920306486</v>
      </c>
      <c r="E90">
        <f t="shared" si="12"/>
        <v>0.4434624819759822</v>
      </c>
      <c r="F90">
        <f t="shared" si="13"/>
        <v>4.636297747374564</v>
      </c>
      <c r="G90">
        <f t="shared" si="14"/>
        <v>1.9021075263969205</v>
      </c>
    </row>
    <row r="91" spans="1:7" ht="12.75">
      <c r="A91">
        <v>68</v>
      </c>
      <c r="B91">
        <f t="shared" si="9"/>
        <v>6.800000000000001</v>
      </c>
      <c r="C91">
        <f t="shared" si="10"/>
        <v>0.004015826386620083</v>
      </c>
      <c r="D91">
        <f t="shared" si="11"/>
        <v>0.009186939670175637</v>
      </c>
      <c r="E91">
        <f t="shared" si="12"/>
        <v>0.4371234089690401</v>
      </c>
      <c r="F91">
        <f t="shared" si="13"/>
        <v>4.680743004729986</v>
      </c>
      <c r="G91">
        <f t="shared" si="14"/>
        <v>1.916922612182061</v>
      </c>
    </row>
    <row r="92" spans="1:7" ht="12.75">
      <c r="A92">
        <v>69</v>
      </c>
      <c r="B92">
        <f t="shared" si="9"/>
        <v>6.9</v>
      </c>
      <c r="C92">
        <f t="shared" si="10"/>
        <v>0.0037910212840118153</v>
      </c>
      <c r="D92">
        <f t="shared" si="11"/>
        <v>0.008796731437205496</v>
      </c>
      <c r="E92">
        <f t="shared" si="12"/>
        <v>0.43095794285338884</v>
      </c>
      <c r="F92">
        <f t="shared" si="13"/>
        <v>4.724539402993444</v>
      </c>
      <c r="G92">
        <f t="shared" si="14"/>
        <v>1.9315214116032138</v>
      </c>
    </row>
    <row r="93" spans="1:7" ht="12.75">
      <c r="A93">
        <v>70</v>
      </c>
      <c r="B93">
        <f t="shared" si="9"/>
        <v>7</v>
      </c>
      <c r="C93">
        <f t="shared" si="10"/>
        <v>0.0035816512050957684</v>
      </c>
      <c r="D93">
        <f t="shared" si="11"/>
        <v>0.008428221055381843</v>
      </c>
      <c r="E93">
        <f t="shared" si="12"/>
        <v>0.4249593338334077</v>
      </c>
      <c r="F93">
        <f t="shared" si="13"/>
        <v>4.767705615349742</v>
      </c>
      <c r="G93">
        <f t="shared" si="14"/>
        <v>1.9459101490553132</v>
      </c>
    </row>
    <row r="94" spans="1:7" ht="12.75">
      <c r="A94">
        <v>71</v>
      </c>
      <c r="B94">
        <f t="shared" si="9"/>
        <v>7.1000000000000005</v>
      </c>
      <c r="C94">
        <f t="shared" si="10"/>
        <v>0.0033864689383382605</v>
      </c>
      <c r="D94">
        <f t="shared" si="11"/>
        <v>0.008079928396967336</v>
      </c>
      <c r="E94">
        <f t="shared" si="12"/>
        <v>0.4191211570153659</v>
      </c>
      <c r="F94">
        <f t="shared" si="13"/>
        <v>4.810259520325612</v>
      </c>
      <c r="G94">
        <f t="shared" si="14"/>
        <v>1.9600947840472698</v>
      </c>
    </row>
    <row r="95" spans="1:7" ht="12.75">
      <c r="A95">
        <v>72</v>
      </c>
      <c r="B95">
        <f t="shared" si="9"/>
        <v>7.2</v>
      </c>
      <c r="C95">
        <f t="shared" si="10"/>
        <v>0.0032043425242129766</v>
      </c>
      <c r="D95">
        <f t="shared" si="11"/>
        <v>0.007750492187255859</v>
      </c>
      <c r="E95">
        <f t="shared" si="12"/>
        <v>0.4134372949219767</v>
      </c>
      <c r="F95">
        <f t="shared" si="13"/>
        <v>4.852218246249832</v>
      </c>
      <c r="G95">
        <f t="shared" si="14"/>
        <v>1.9740810260220096</v>
      </c>
    </row>
    <row r="96" spans="1:7" ht="12.75">
      <c r="A96">
        <v>73</v>
      </c>
      <c r="B96">
        <f t="shared" si="9"/>
        <v>7.300000000000001</v>
      </c>
      <c r="C96">
        <f t="shared" si="10"/>
        <v>0.0030342433309529368</v>
      </c>
      <c r="D96">
        <f t="shared" si="11"/>
        <v>0.007438659087674795</v>
      </c>
      <c r="E96">
        <f t="shared" si="12"/>
        <v>0.40790192092287325</v>
      </c>
      <c r="F96">
        <f t="shared" si="13"/>
        <v>4.89359821264684</v>
      </c>
      <c r="G96">
        <f t="shared" si="14"/>
        <v>1.9878743481543455</v>
      </c>
    </row>
    <row r="97" spans="1:7" ht="12.75">
      <c r="A97">
        <v>74</v>
      </c>
      <c r="B97">
        <f t="shared" si="9"/>
        <v>7.4</v>
      </c>
      <c r="C97">
        <f t="shared" si="10"/>
        <v>0.0028752354891198057</v>
      </c>
      <c r="D97">
        <f t="shared" si="11"/>
        <v>0.007143273901865934</v>
      </c>
      <c r="E97">
        <f t="shared" si="12"/>
        <v>0.4025094835532976</v>
      </c>
      <c r="F97">
        <f t="shared" si="13"/>
        <v>4.934415168814175</v>
      </c>
      <c r="G97">
        <f t="shared" si="14"/>
        <v>2.0014800002101243</v>
      </c>
    </row>
    <row r="98" spans="1:7" ht="12.75">
      <c r="A98">
        <v>75</v>
      </c>
      <c r="B98">
        <f t="shared" si="9"/>
        <v>7.5</v>
      </c>
      <c r="C98">
        <f t="shared" si="10"/>
        <v>0.0027264665166859526</v>
      </c>
      <c r="D98">
        <f t="shared" si="11"/>
        <v>0.006863270777479892</v>
      </c>
      <c r="E98">
        <f t="shared" si="12"/>
        <v>0.39725469168900795</v>
      </c>
      <c r="F98">
        <f t="shared" si="13"/>
        <v>4.974684229810597</v>
      </c>
      <c r="G98">
        <f t="shared" si="14"/>
        <v>2.0149030205422647</v>
      </c>
    </row>
    <row r="99" spans="1:7" ht="12.75">
      <c r="A99">
        <v>76</v>
      </c>
      <c r="B99">
        <f t="shared" si="9"/>
        <v>7.6000000000000005</v>
      </c>
      <c r="C99">
        <f t="shared" si="10"/>
        <v>0.002587158988734354</v>
      </c>
      <c r="D99">
        <f t="shared" si="11"/>
        <v>0.006597665292100282</v>
      </c>
      <c r="E99">
        <f t="shared" si="12"/>
        <v>0.3921325005425919</v>
      </c>
      <c r="F99">
        <f t="shared" si="13"/>
        <v>5.014419910060659</v>
      </c>
      <c r="G99">
        <f t="shared" si="14"/>
        <v>2.0281482472922856</v>
      </c>
    </row>
    <row r="100" spans="1:7" ht="12.75">
      <c r="A100">
        <v>77</v>
      </c>
      <c r="B100">
        <f t="shared" si="9"/>
        <v>7.7</v>
      </c>
      <c r="C100">
        <f t="shared" si="10"/>
        <v>0.0024566031251140436</v>
      </c>
      <c r="D100">
        <f t="shared" si="11"/>
        <v>0.00634554732531722</v>
      </c>
      <c r="E100">
        <f t="shared" si="12"/>
        <v>0.38713809844468156</v>
      </c>
      <c r="F100">
        <f t="shared" si="13"/>
        <v>5.053636154762717</v>
      </c>
      <c r="G100">
        <f t="shared" si="14"/>
        <v>2.0412203288596382</v>
      </c>
    </row>
    <row r="101" spans="1:7" ht="12.75">
      <c r="A101">
        <v>78</v>
      </c>
      <c r="B101">
        <f t="shared" si="9"/>
        <v>7.800000000000001</v>
      </c>
      <c r="C101">
        <f t="shared" si="10"/>
        <v>0.0023341501859200408</v>
      </c>
      <c r="D101">
        <f t="shared" si="11"/>
        <v>0.00610607463078887</v>
      </c>
      <c r="E101">
        <f t="shared" si="12"/>
        <v>0.38226689437277345</v>
      </c>
      <c r="F101">
        <f t="shared" si="13"/>
        <v>5.092346369270441</v>
      </c>
      <c r="G101">
        <f t="shared" si="14"/>
        <v>2.0541237336955462</v>
      </c>
    </row>
    <row r="102" spans="1:7" ht="12.75">
      <c r="A102">
        <v>79</v>
      </c>
      <c r="B102">
        <f aca="true" t="shared" si="15" ref="B102:B133">A102*$B$4</f>
        <v>7.9</v>
      </c>
      <c r="C102">
        <f aca="true" t="shared" si="16" ref="C102:C133">E102*D102</f>
        <v>0.0022192065788970926</v>
      </c>
      <c r="D102">
        <f aca="true" t="shared" si="17" ref="D102:D133">1/(1+(lambda*B$6:B$65536)^alpha)</f>
        <v>0.005878467032413519</v>
      </c>
      <c r="E102">
        <f t="shared" si="12"/>
        <v>0.3775145061902226</v>
      </c>
      <c r="F102">
        <f t="shared" si="13"/>
        <v>5.13056344660273</v>
      </c>
      <c r="G102">
        <f t="shared" si="14"/>
        <v>2.066862759472976</v>
      </c>
    </row>
    <row r="103" spans="1:7" ht="12.75">
      <c r="A103">
        <v>80</v>
      </c>
      <c r="B103">
        <f t="shared" si="15"/>
        <v>8</v>
      </c>
      <c r="C103">
        <f t="shared" si="16"/>
        <v>0.0021112285951350044</v>
      </c>
      <c r="D103">
        <f t="shared" si="17"/>
        <v>0.0056620011776962464</v>
      </c>
      <c r="E103">
        <f t="shared" si="12"/>
        <v>0.37287674955836386</v>
      </c>
      <c r="F103">
        <f t="shared" si="13"/>
        <v>5.16829979322331</v>
      </c>
      <c r="G103">
        <f t="shared" si="14"/>
        <v>2.0794415416798357</v>
      </c>
    </row>
    <row r="104" spans="1:7" ht="12.75">
      <c r="A104">
        <v>81</v>
      </c>
      <c r="B104">
        <f t="shared" si="15"/>
        <v>8.1</v>
      </c>
      <c r="C104">
        <f t="shared" si="16"/>
        <v>0.0020097177000159365</v>
      </c>
      <c r="D104">
        <f t="shared" si="17"/>
        <v>0.005456005789214977</v>
      </c>
      <c r="E104">
        <f t="shared" si="12"/>
        <v>0.3683496274854759</v>
      </c>
      <c r="F104">
        <f t="shared" si="13"/>
        <v>5.2055673532189815</v>
      </c>
      <c r="G104">
        <f t="shared" si="14"/>
        <v>2.0918640616783932</v>
      </c>
    </row>
    <row r="105" spans="1:7" ht="12.75">
      <c r="A105">
        <v>82</v>
      </c>
      <c r="B105">
        <f t="shared" si="15"/>
        <v>8.200000000000001</v>
      </c>
      <c r="C105">
        <f t="shared" si="16"/>
        <v>0.0019142163155333736</v>
      </c>
      <c r="D105">
        <f t="shared" si="17"/>
        <v>0.005259857361925693</v>
      </c>
      <c r="E105">
        <f t="shared" si="12"/>
        <v>0.36392932047734416</v>
      </c>
      <c r="F105">
        <f t="shared" si="13"/>
        <v>5.242377630994425</v>
      </c>
      <c r="G105">
        <f t="shared" si="14"/>
        <v>2.1041341542702074</v>
      </c>
    </row>
    <row r="106" spans="1:7" ht="12.75">
      <c r="A106">
        <v>83</v>
      </c>
      <c r="B106">
        <f t="shared" si="15"/>
        <v>8.3</v>
      </c>
      <c r="C106">
        <f t="shared" si="16"/>
        <v>0.001824304038033865</v>
      </c>
      <c r="D106">
        <f t="shared" si="17"/>
        <v>0.005072976260028506</v>
      </c>
      <c r="E106">
        <f t="shared" si="12"/>
        <v>0.35961217725541134</v>
      </c>
      <c r="F106">
        <f t="shared" si="13"/>
        <v>5.27874171259146</v>
      </c>
      <c r="G106">
        <f t="shared" si="14"/>
        <v>2.1162555148025524</v>
      </c>
    </row>
    <row r="107" spans="1:7" ht="12.75">
      <c r="A107">
        <v>84</v>
      </c>
      <c r="B107">
        <f t="shared" si="15"/>
        <v>8.4</v>
      </c>
      <c r="C107">
        <f t="shared" si="16"/>
        <v>0.0017395942423108974</v>
      </c>
      <c r="D107">
        <f t="shared" si="17"/>
        <v>0.004894823172359177</v>
      </c>
      <c r="E107">
        <f t="shared" si="12"/>
        <v>0.3553947060098717</v>
      </c>
      <c r="F107">
        <f t="shared" si="13"/>
        <v>5.314670285731607</v>
      </c>
      <c r="G107">
        <f t="shared" si="14"/>
        <v>2.128231705849268</v>
      </c>
    </row>
    <row r="108" spans="1:7" ht="12.75">
      <c r="A108">
        <v>85</v>
      </c>
      <c r="B108">
        <f t="shared" si="15"/>
        <v>8.5</v>
      </c>
      <c r="C108">
        <f t="shared" si="16"/>
        <v>0.0016597310289536466</v>
      </c>
      <c r="D108">
        <f t="shared" si="17"/>
        <v>0.004724895889872129</v>
      </c>
      <c r="E108">
        <f t="shared" si="12"/>
        <v>0.3512735661565157</v>
      </c>
      <c r="F108">
        <f t="shared" si="13"/>
        <v>5.350173658672615</v>
      </c>
      <c r="G108">
        <f t="shared" si="14"/>
        <v>2.1400661634962708</v>
      </c>
    </row>
    <row r="109" spans="1:7" ht="12.75">
      <c r="A109">
        <v>86</v>
      </c>
      <c r="B109">
        <f t="shared" si="15"/>
        <v>8.6</v>
      </c>
      <c r="C109">
        <f t="shared" si="16"/>
        <v>0.0015843864770482415</v>
      </c>
      <c r="D109">
        <f t="shared" si="17"/>
        <v>0.004562726372824899</v>
      </c>
      <c r="E109">
        <f t="shared" si="12"/>
        <v>0.3472455605676191</v>
      </c>
      <c r="F109">
        <f t="shared" si="13"/>
        <v>5.385261777962189</v>
      </c>
      <c r="G109">
        <f t="shared" si="14"/>
        <v>2.151762203259462</v>
      </c>
    </row>
    <row r="110" spans="1:7" ht="12.75">
      <c r="A110">
        <v>87</v>
      </c>
      <c r="B110">
        <f t="shared" si="15"/>
        <v>8.700000000000001</v>
      </c>
      <c r="C110">
        <f t="shared" si="16"/>
        <v>0.0015132581688534498</v>
      </c>
      <c r="D110">
        <f t="shared" si="17"/>
        <v>0.004407878078832861</v>
      </c>
      <c r="E110">
        <f t="shared" si="12"/>
        <v>0.3433076282486782</v>
      </c>
      <c r="F110">
        <f t="shared" si="13"/>
        <v>5.419944245165418</v>
      </c>
      <c r="G110">
        <f t="shared" si="14"/>
        <v>2.1633230256605382</v>
      </c>
    </row>
    <row r="111" spans="1:7" ht="12.75">
      <c r="A111">
        <v>88</v>
      </c>
      <c r="B111">
        <f t="shared" si="15"/>
        <v>8.8</v>
      </c>
      <c r="C111">
        <f t="shared" si="16"/>
        <v>0.0014460669570182446</v>
      </c>
      <c r="D111">
        <f t="shared" si="17"/>
        <v>0.004259943526099072</v>
      </c>
      <c r="E111">
        <f t="shared" si="12"/>
        <v>0.33945683743428434</v>
      </c>
      <c r="F111">
        <f t="shared" si="13"/>
        <v>5.4542303326362855</v>
      </c>
      <c r="G111">
        <f t="shared" si="14"/>
        <v>2.174751721484161</v>
      </c>
    </row>
    <row r="112" spans="1:7" ht="12.75">
      <c r="A112">
        <v>89</v>
      </c>
      <c r="B112">
        <f t="shared" si="15"/>
        <v>8.9</v>
      </c>
      <c r="C112">
        <f t="shared" si="16"/>
        <v>0.0013825549483543757</v>
      </c>
      <c r="D112">
        <f t="shared" si="17"/>
        <v>0.004118542068891209</v>
      </c>
      <c r="E112">
        <f t="shared" si="12"/>
        <v>0.3356903790779018</v>
      </c>
      <c r="F112">
        <f t="shared" si="13"/>
        <v>5.488128998398085</v>
      </c>
      <c r="G112">
        <f t="shared" si="14"/>
        <v>2.186051276738094</v>
      </c>
    </row>
    <row r="113" spans="1:7" ht="12.75">
      <c r="A113">
        <v>90</v>
      </c>
      <c r="B113">
        <f t="shared" si="15"/>
        <v>9</v>
      </c>
      <c r="C113">
        <f t="shared" si="16"/>
        <v>0.0013224836811901325</v>
      </c>
      <c r="D113">
        <f t="shared" si="17"/>
        <v>0.003983317864782292</v>
      </c>
      <c r="E113">
        <f t="shared" si="12"/>
        <v>0.3320055607117392</v>
      </c>
      <c r="F113">
        <f t="shared" si="13"/>
        <v>5.521648900192461</v>
      </c>
      <c r="G113">
        <f t="shared" si="14"/>
        <v>2.1972245773362196</v>
      </c>
    </row>
    <row r="114" spans="1:7" ht="12.75">
      <c r="A114">
        <v>91</v>
      </c>
      <c r="B114">
        <f t="shared" si="15"/>
        <v>9.1</v>
      </c>
      <c r="C114">
        <f t="shared" si="16"/>
        <v>0.0012656324759697832</v>
      </c>
      <c r="D114">
        <f t="shared" si="17"/>
        <v>0.0038539380153343817</v>
      </c>
      <c r="E114">
        <f t="shared" si="12"/>
        <v>0.32839980065428537</v>
      </c>
      <c r="F114">
        <f t="shared" si="13"/>
        <v>5.554798408752215</v>
      </c>
      <c r="G114">
        <f t="shared" si="14"/>
        <v>2.2082744135228043</v>
      </c>
    </row>
    <row r="115" spans="1:7" ht="12.75">
      <c r="A115">
        <v>92</v>
      </c>
      <c r="B115">
        <f t="shared" si="15"/>
        <v>9.200000000000001</v>
      </c>
      <c r="C115">
        <f t="shared" si="16"/>
        <v>0.0012117969410763456</v>
      </c>
      <c r="D115">
        <f t="shared" si="17"/>
        <v>0.0037300908638198127</v>
      </c>
      <c r="E115">
        <f t="shared" si="12"/>
        <v>0.3248706225444065</v>
      </c>
      <c r="F115">
        <f t="shared" si="13"/>
        <v>5.587585620348787</v>
      </c>
      <c r="G115">
        <f t="shared" si="14"/>
        <v>2.2192034840549946</v>
      </c>
    </row>
    <row r="116" spans="1:7" ht="12.75">
      <c r="A116">
        <v>93</v>
      </c>
      <c r="B116">
        <f t="shared" si="15"/>
        <v>9.3</v>
      </c>
      <c r="C116">
        <f t="shared" si="16"/>
        <v>0.0011607876178861016</v>
      </c>
      <c r="D116">
        <f t="shared" si="17"/>
        <v>0.003611484435273136</v>
      </c>
      <c r="E116">
        <f t="shared" si="12"/>
        <v>0.3214156501821699</v>
      </c>
      <c r="F116">
        <f t="shared" si="13"/>
        <v>5.620018368661434</v>
      </c>
      <c r="G116">
        <f t="shared" si="14"/>
        <v>2.2300144001592104</v>
      </c>
    </row>
    <row r="117" spans="1:7" ht="12.75">
      <c r="A117">
        <v>94</v>
      </c>
      <c r="B117">
        <f t="shared" si="15"/>
        <v>9.4</v>
      </c>
      <c r="C117">
        <f t="shared" si="16"/>
        <v>0.0011124287508482039</v>
      </c>
      <c r="D117">
        <f t="shared" si="17"/>
        <v>0.003497845005674764</v>
      </c>
      <c r="E117">
        <f t="shared" si="12"/>
        <v>0.3180326026577633</v>
      </c>
      <c r="F117">
        <f t="shared" si="13"/>
        <v>5.652104236011677</v>
      </c>
      <c r="G117">
        <f t="shared" si="14"/>
        <v>2.2407096892759584</v>
      </c>
    </row>
    <row r="118" spans="1:7" ht="12.75">
      <c r="A118">
        <v>95</v>
      </c>
      <c r="B118">
        <f t="shared" si="15"/>
        <v>9.5</v>
      </c>
      <c r="C118">
        <f t="shared" si="16"/>
        <v>0.001066557169953802</v>
      </c>
      <c r="D118">
        <f t="shared" si="17"/>
        <v>0.0033889157884079606</v>
      </c>
      <c r="E118">
        <f t="shared" si="12"/>
        <v>0.31471928975102903</v>
      </c>
      <c r="F118">
        <f t="shared" si="13"/>
        <v>5.683850564003288</v>
      </c>
      <c r="G118">
        <f t="shared" si="14"/>
        <v>2.2512917986064953</v>
      </c>
    </row>
    <row r="119" spans="1:7" ht="12.75">
      <c r="A119">
        <v>96</v>
      </c>
      <c r="B119">
        <f t="shared" si="15"/>
        <v>9.600000000000001</v>
      </c>
      <c r="C119">
        <f t="shared" si="16"/>
        <v>0.0010230212743433718</v>
      </c>
      <c r="D119">
        <f t="shared" si="17"/>
        <v>0.003284455727323539</v>
      </c>
      <c r="E119">
        <f t="shared" si="12"/>
        <v>0.3114736075852113</v>
      </c>
      <c r="F119">
        <f t="shared" si="13"/>
        <v>5.715264463605175</v>
      </c>
      <c r="G119">
        <f t="shared" si="14"/>
        <v>2.2617630984737906</v>
      </c>
    </row>
    <row r="120" spans="1:7" ht="12.75">
      <c r="A120">
        <v>97</v>
      </c>
      <c r="B120">
        <f t="shared" si="15"/>
        <v>9.700000000000001</v>
      </c>
      <c r="C120">
        <f t="shared" si="16"/>
        <v>0.0009816801070223265</v>
      </c>
      <c r="D120">
        <f t="shared" si="17"/>
        <v>0.0031842383868095547</v>
      </c>
      <c r="E120">
        <f t="shared" si="12"/>
        <v>0.3082935345195434</v>
      </c>
      <c r="F120">
        <f t="shared" si="13"/>
        <v>5.746352824711814</v>
      </c>
      <c r="G120">
        <f t="shared" si="14"/>
        <v>2.2721258855093374</v>
      </c>
    </row>
    <row r="121" spans="1:7" ht="12.75">
      <c r="A121">
        <v>98</v>
      </c>
      <c r="B121">
        <f t="shared" si="15"/>
        <v>9.8</v>
      </c>
      <c r="C121">
        <f t="shared" si="16"/>
        <v>0.0009424025117337347</v>
      </c>
      <c r="D121">
        <f t="shared" si="17"/>
        <v>0.003088050930211111</v>
      </c>
      <c r="E121">
        <f t="shared" si="12"/>
        <v>0.3051771272662619</v>
      </c>
      <c r="F121">
        <f t="shared" si="13"/>
        <v>5.777122325213382</v>
      </c>
      <c r="G121">
        <f t="shared" si="14"/>
        <v>2.2823823856765264</v>
      </c>
    </row>
    <row r="122" spans="1:7" ht="12.75">
      <c r="A122">
        <v>99</v>
      </c>
      <c r="B122">
        <f t="shared" si="15"/>
        <v>9.9</v>
      </c>
      <c r="C122">
        <f t="shared" si="16"/>
        <v>0.0009050663639910582</v>
      </c>
      <c r="D122">
        <f t="shared" si="17"/>
        <v>0.0029956931787919533</v>
      </c>
      <c r="E122">
        <f t="shared" si="12"/>
        <v>0.3021225172185478</v>
      </c>
      <c r="F122">
        <f t="shared" si="13"/>
        <v>5.807579439605435</v>
      </c>
      <c r="G122">
        <f t="shared" si="14"/>
        <v>2.2925347571405443</v>
      </c>
    </row>
    <row r="123" spans="1:7" ht="12.75">
      <c r="A123">
        <v>100</v>
      </c>
      <c r="B123">
        <f t="shared" si="15"/>
        <v>10</v>
      </c>
      <c r="C123">
        <f t="shared" si="16"/>
        <v>0.0008695578691184422</v>
      </c>
      <c r="D123">
        <f t="shared" si="17"/>
        <v>0.0029069767441860465</v>
      </c>
      <c r="E123">
        <f t="shared" si="12"/>
        <v>0.29912790697674413</v>
      </c>
      <c r="F123">
        <f t="shared" si="13"/>
        <v>5.8377304471659395</v>
      </c>
      <c r="G123">
        <f t="shared" si="14"/>
        <v>2.302585092994046</v>
      </c>
    </row>
    <row r="124" spans="1:7" ht="12.75">
      <c r="A124">
        <v>101</v>
      </c>
      <c r="B124">
        <f t="shared" si="15"/>
        <v>10.100000000000001</v>
      </c>
      <c r="C124">
        <f t="shared" si="16"/>
        <v>0.0008357709208947884</v>
      </c>
      <c r="D124">
        <f t="shared" si="17"/>
        <v>0.00282172422796447</v>
      </c>
      <c r="E124">
        <f t="shared" si="12"/>
        <v>0.2961915670610006</v>
      </c>
      <c r="F124">
        <f t="shared" si="13"/>
        <v>5.867581439725444</v>
      </c>
      <c r="G124">
        <f t="shared" si="14"/>
        <v>2.312535423847214</v>
      </c>
    </row>
    <row r="125" spans="1:7" ht="12.75">
      <c r="A125">
        <v>102</v>
      </c>
      <c r="B125">
        <f t="shared" si="15"/>
        <v>10.200000000000001</v>
      </c>
      <c r="C125">
        <f t="shared" si="16"/>
        <v>0.0008036065150621897</v>
      </c>
      <c r="D125">
        <f t="shared" si="17"/>
        <v>0.0027397684825494167</v>
      </c>
      <c r="E125">
        <f t="shared" si="12"/>
        <v>0.2933118327992501</v>
      </c>
      <c r="F125">
        <f t="shared" si="13"/>
        <v>5.89713832905448</v>
      </c>
      <c r="G125">
        <f t="shared" si="14"/>
        <v>2.3223877202902257</v>
      </c>
    </row>
    <row r="126" spans="1:7" ht="12.75">
      <c r="A126">
        <v>103</v>
      </c>
      <c r="B126">
        <f t="shared" si="15"/>
        <v>10.3</v>
      </c>
      <c r="C126">
        <f t="shared" si="16"/>
        <v>0.0007729722125494666</v>
      </c>
      <c r="D126">
        <f t="shared" si="17"/>
        <v>0.0026609519282509648</v>
      </c>
      <c r="E126">
        <f t="shared" si="12"/>
        <v>0.290487101380121</v>
      </c>
      <c r="F126">
        <f t="shared" si="13"/>
        <v>5.926406853890573</v>
      </c>
      <c r="G126">
        <f t="shared" si="14"/>
        <v>2.33214389523559</v>
      </c>
    </row>
    <row r="127" spans="1:7" ht="12.75">
      <c r="A127">
        <v>104</v>
      </c>
      <c r="B127">
        <f t="shared" si="15"/>
        <v>10.4</v>
      </c>
      <c r="C127">
        <f t="shared" si="16"/>
        <v>0.0007437816477863828</v>
      </c>
      <c r="D127">
        <f t="shared" si="17"/>
        <v>0.0025851259216904563</v>
      </c>
      <c r="E127">
        <f t="shared" si="12"/>
        <v>0.2877158290610508</v>
      </c>
      <c r="F127">
        <f t="shared" si="13"/>
        <v>5.955392586625783</v>
      </c>
      <c r="G127">
        <f t="shared" si="14"/>
        <v>2.341805806147327</v>
      </c>
    </row>
    <row r="128" spans="1:7" ht="12.75">
      <c r="A128">
        <v>105</v>
      </c>
      <c r="B128">
        <f t="shared" si="15"/>
        <v>10.5</v>
      </c>
      <c r="C128">
        <f t="shared" si="16"/>
        <v>0.0007159540779513466</v>
      </c>
      <c r="D128">
        <f t="shared" si="17"/>
        <v>0.002512150171312941</v>
      </c>
      <c r="E128">
        <f t="shared" si="12"/>
        <v>0.284996528522482</v>
      </c>
      <c r="F128">
        <f t="shared" si="13"/>
        <v>5.984100939674236</v>
      </c>
      <c r="G128">
        <f t="shared" si="14"/>
        <v>2.3513752571634776</v>
      </c>
    </row>
    <row r="129" spans="1:7" ht="12.75">
      <c r="A129">
        <v>106</v>
      </c>
      <c r="B129">
        <f t="shared" si="15"/>
        <v>10.600000000000001</v>
      </c>
      <c r="C129">
        <f t="shared" si="16"/>
        <v>0.0006894139694117991</v>
      </c>
      <c r="D129">
        <f t="shared" si="17"/>
        <v>0.002441892196085662</v>
      </c>
      <c r="E129">
        <f t="shared" si="12"/>
        <v>0.28232776635959833</v>
      </c>
      <c r="F129">
        <f t="shared" si="13"/>
        <v>6.0125371715378675</v>
      </c>
      <c r="G129">
        <f t="shared" si="14"/>
        <v>2.3608540011180215</v>
      </c>
    </row>
    <row r="130" spans="1:7" ht="12.75">
      <c r="A130">
        <v>107</v>
      </c>
      <c r="B130">
        <f t="shared" si="15"/>
        <v>10.700000000000001</v>
      </c>
      <c r="C130">
        <f t="shared" si="16"/>
        <v>0.0006640906179879454</v>
      </c>
      <c r="D130">
        <f t="shared" si="17"/>
        <v>0.002374226823834689</v>
      </c>
      <c r="E130">
        <f t="shared" si="12"/>
        <v>0.27970816070359766</v>
      </c>
      <c r="F130">
        <f t="shared" si="13"/>
        <v>6.040706392587384</v>
      </c>
      <c r="G130">
        <f t="shared" si="14"/>
        <v>2.3702437414678608</v>
      </c>
    </row>
    <row r="131" spans="1:7" ht="12.75">
      <c r="A131">
        <v>108</v>
      </c>
      <c r="B131">
        <f t="shared" si="15"/>
        <v>10.8</v>
      </c>
      <c r="C131">
        <f t="shared" si="16"/>
        <v>0.0006399178000022107</v>
      </c>
      <c r="D131">
        <f t="shared" si="17"/>
        <v>0.0023090357259918657</v>
      </c>
      <c r="E131">
        <f t="shared" si="12"/>
        <v>0.2771363789650022</v>
      </c>
      <c r="F131">
        <f t="shared" si="13"/>
        <v>6.068613570574325</v>
      </c>
      <c r="G131">
        <f t="shared" si="14"/>
        <v>2.379546134130174</v>
      </c>
    </row>
    <row r="132" spans="1:7" ht="12.75">
      <c r="A132">
        <v>109</v>
      </c>
      <c r="B132">
        <f t="shared" si="15"/>
        <v>10.9</v>
      </c>
      <c r="C132">
        <f t="shared" si="16"/>
        <v>0.0006168334513733329</v>
      </c>
      <c r="D132">
        <f t="shared" si="17"/>
        <v>0.0022462069858128915</v>
      </c>
      <c r="E132">
        <f t="shared" si="12"/>
        <v>0.27461113569197804</v>
      </c>
      <c r="F132">
        <f t="shared" si="13"/>
        <v>6.096263535889097</v>
      </c>
      <c r="G132">
        <f t="shared" si="14"/>
        <v>2.388762789235098</v>
      </c>
    </row>
    <row r="133" spans="1:7" ht="12.75">
      <c r="A133">
        <v>110</v>
      </c>
      <c r="B133">
        <f t="shared" si="15"/>
        <v>11</v>
      </c>
      <c r="C133">
        <f t="shared" si="16"/>
        <v>0.0005947793722793242</v>
      </c>
      <c r="D133">
        <f t="shared" si="17"/>
        <v>0.0021856346973879483</v>
      </c>
      <c r="E133">
        <f t="shared" si="12"/>
        <v>0.27213119053707596</v>
      </c>
      <c r="F133">
        <f t="shared" si="13"/>
        <v>6.123660986578915</v>
      </c>
      <c r="G133">
        <f t="shared" si="14"/>
        <v>2.3978952727983707</v>
      </c>
    </row>
    <row r="134" spans="1:7" ht="12.75">
      <c r="A134">
        <v>111</v>
      </c>
      <c r="B134">
        <f aca="true" t="shared" si="18" ref="B134:B139">A134*$B$4</f>
        <v>11.100000000000001</v>
      </c>
      <c r="C134">
        <f aca="true" t="shared" si="19" ref="C134:C139">E134*D134</f>
        <v>0.0005737009551511754</v>
      </c>
      <c r="D134">
        <f aca="true" t="shared" si="20" ref="D134:D139">1/(1+(lambda*B$6:B$65536)^alpha)</f>
        <v>0.0021272185930017616</v>
      </c>
      <c r="E134">
        <f t="shared" si="12"/>
        <v>0.2696953463262157</v>
      </c>
      <c r="F134">
        <f t="shared" si="13"/>
        <v>6.1508104931386685</v>
      </c>
      <c r="G134">
        <f t="shared" si="14"/>
        <v>2.4069451083182885</v>
      </c>
    </row>
    <row r="135" spans="1:7" ht="12.75">
      <c r="A135">
        <v>112</v>
      </c>
      <c r="B135">
        <f t="shared" si="18"/>
        <v>11.200000000000001</v>
      </c>
      <c r="C135">
        <f t="shared" si="19"/>
        <v>0.000553546933972237</v>
      </c>
      <c r="D135">
        <f t="shared" si="20"/>
        <v>0.0020708636966129683</v>
      </c>
      <c r="E135">
        <f>(lambda*alpha*(lambda*B135)^(alpha-1))/(1+(lambda*B135)^alpha)</f>
        <v>0.26730244722412144</v>
      </c>
      <c r="F135">
        <f>LN(1/D135-1)</f>
        <v>6.177716503086949</v>
      </c>
      <c r="G135">
        <f>LN(B135)</f>
        <v>2.415913778301049</v>
      </c>
    </row>
    <row r="136" spans="1:7" ht="12.75">
      <c r="A136">
        <v>113</v>
      </c>
      <c r="B136">
        <f t="shared" si="18"/>
        <v>11.3</v>
      </c>
      <c r="C136">
        <f t="shared" si="19"/>
        <v>0.0005342691530493713</v>
      </c>
      <c r="D136">
        <f t="shared" si="20"/>
        <v>0.0020164800014154075</v>
      </c>
      <c r="E136">
        <f>(lambda*alpha*(lambda*B136)^(alpha-1))/(1+(lambda*B136)^alpha)</f>
        <v>0.2649513769907746</v>
      </c>
      <c r="F136">
        <f>LN(1/D136-1)</f>
        <v>6.204383345338687</v>
      </c>
      <c r="G136">
        <f>LN(B136)</f>
        <v>2.424802725718295</v>
      </c>
    </row>
    <row r="137" spans="1:7" ht="12.75">
      <c r="A137">
        <v>114</v>
      </c>
      <c r="B137">
        <f t="shared" si="18"/>
        <v>11.4</v>
      </c>
      <c r="C137">
        <f t="shared" si="19"/>
        <v>0.0005158223535937012</v>
      </c>
      <c r="D137">
        <f t="shared" si="20"/>
        <v>0.0019639821696186446</v>
      </c>
      <c r="E137">
        <f>(lambda*alpha*(lambda*B137)^(alpha-1))/(1+(lambda*B137)^alpha)</f>
        <v>0.26264105732378457</v>
      </c>
      <c r="F137">
        <f>LN(1/D137-1)</f>
        <v>6.230815234385152</v>
      </c>
      <c r="G137">
        <f>LN(B137)</f>
        <v>2.4336133554004498</v>
      </c>
    </row>
    <row r="138" spans="1:7" ht="12.75">
      <c r="A138">
        <v>115</v>
      </c>
      <c r="B138">
        <f t="shared" si="18"/>
        <v>11.5</v>
      </c>
      <c r="C138">
        <f t="shared" si="19"/>
        <v>0.0004981639766031379</v>
      </c>
      <c r="D138">
        <f t="shared" si="20"/>
        <v>0.0019132892527433587</v>
      </c>
      <c r="E138">
        <f>(lambda*alpha*(lambda*B138)^(alpha-1))/(1+(lambda*B138)^alpha)</f>
        <v>0.26037044628189304</v>
      </c>
      <c r="F138">
        <f>LN(1/D138-1)</f>
        <v>6.2570162742914155</v>
      </c>
      <c r="G138">
        <f>LN(B138)</f>
        <v>2.4423470353692043</v>
      </c>
    </row>
    <row r="139" spans="1:7" ht="12.75">
      <c r="A139">
        <v>116</v>
      </c>
      <c r="B139">
        <f t="shared" si="18"/>
        <v>11.600000000000001</v>
      </c>
      <c r="C139">
        <f t="shared" si="19"/>
        <v>0.0004812539806777826</v>
      </c>
      <c r="D139">
        <f t="shared" si="20"/>
        <v>0.001864324430870969</v>
      </c>
      <c r="E139">
        <f>(lambda*alpha*(lambda*B139)^(alpha-1))/(1+(lambda*B139)^alpha)</f>
        <v>0.2581385367851195</v>
      </c>
      <c r="F139">
        <f>LN(1/D139-1)</f>
        <v>6.28299046252076</v>
      </c>
      <c r="G139">
        <f>LN(B139)</f>
        <v>2.451005098112319</v>
      </c>
    </row>
  </sheetData>
  <sheetProtection/>
  <printOptions/>
  <pageMargins left="0.75" right="0.75" top="1" bottom="1" header="0.5" footer="0.5"/>
  <pageSetup horizontalDpi="600" verticalDpi="600" orientation="portrait" paperSiz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">
      <selection activeCell="S10" sqref="S10"/>
    </sheetView>
  </sheetViews>
  <sheetFormatPr defaultColWidth="9.140625" defaultRowHeight="12.75"/>
  <cols>
    <col min="2" max="2" width="10.421875" style="0" customWidth="1"/>
  </cols>
  <sheetData>
    <row r="1" spans="1:4" ht="12.75">
      <c r="A1" s="1" t="s">
        <v>17</v>
      </c>
      <c r="C1" s="4"/>
      <c r="D1" s="3"/>
    </row>
    <row r="2" spans="2:5" ht="14.25">
      <c r="B2" s="8" t="s">
        <v>19</v>
      </c>
      <c r="C2" s="4" t="s">
        <v>18</v>
      </c>
      <c r="D2" s="3">
        <v>0.8</v>
      </c>
      <c r="E2" t="s">
        <v>13</v>
      </c>
    </row>
    <row r="3" spans="2:5" ht="12.75">
      <c r="B3" s="1"/>
      <c r="C3" s="4" t="s">
        <v>6</v>
      </c>
      <c r="D3" s="3">
        <v>0.2</v>
      </c>
      <c r="E3" t="s">
        <v>13</v>
      </c>
    </row>
    <row r="4" spans="1:2" ht="12.75">
      <c r="A4" s="6" t="s">
        <v>16</v>
      </c>
      <c r="B4" s="3">
        <v>0.01</v>
      </c>
    </row>
    <row r="5" spans="1:6" ht="12.75">
      <c r="A5" s="2" t="s">
        <v>3</v>
      </c>
      <c r="B5" s="2" t="s">
        <v>0</v>
      </c>
      <c r="C5" s="2" t="s">
        <v>5</v>
      </c>
      <c r="D5" s="2" t="s">
        <v>1</v>
      </c>
      <c r="E5" s="2" t="s">
        <v>2</v>
      </c>
      <c r="F5" s="7" t="s">
        <v>20</v>
      </c>
    </row>
    <row r="6" spans="1:6" ht="12.75">
      <c r="A6">
        <v>0.1</v>
      </c>
      <c r="B6">
        <f aca="true" t="shared" si="0" ref="B6:B37">A6*$B$4</f>
        <v>0.001</v>
      </c>
      <c r="C6">
        <f>alpha*(alpha/lambda)^alpha*(B6+alpha/lambda)^(-alpha-1)</f>
        <v>0.7961768242119222</v>
      </c>
      <c r="D6">
        <f>(alpha/lambda)^alpha*(B6+alpha/lambda)^(-alpha)</f>
        <v>0.9992019143859622</v>
      </c>
      <c r="E6">
        <f>alpha*(B6+alpha/lambda)^(-1)</f>
        <v>0.7968127490039841</v>
      </c>
      <c r="F6">
        <f>1/E6</f>
        <v>1.255</v>
      </c>
    </row>
    <row r="7" spans="1:6" ht="12.75">
      <c r="A7">
        <v>0.15</v>
      </c>
      <c r="B7">
        <f t="shared" si="0"/>
        <v>0.0015</v>
      </c>
      <c r="C7">
        <f aca="true" t="shared" si="1" ref="C7:C70">alpha*(alpha/lambda)^alpha*(B7+alpha/lambda)^(-alpha-1)</f>
        <v>0.7942777742208994</v>
      </c>
      <c r="D7">
        <f aca="true" t="shared" si="2" ref="D7:D70">(alpha/lambda)^alpha*(B7+alpha/lambda)^(-alpha)</f>
        <v>0.9988043010827811</v>
      </c>
      <c r="E7">
        <f aca="true" t="shared" si="3" ref="E7:E70">alpha*(B7+alpha/lambda)^(-1)</f>
        <v>0.7952286282306164</v>
      </c>
      <c r="F7">
        <f aca="true" t="shared" si="4" ref="F7:F70">1/E7</f>
        <v>1.2574999999999998</v>
      </c>
    </row>
    <row r="8" spans="1:6" ht="12.75">
      <c r="A8">
        <v>0.2</v>
      </c>
      <c r="B8">
        <f t="shared" si="0"/>
        <v>0.002</v>
      </c>
      <c r="C8">
        <f t="shared" si="1"/>
        <v>0.7923870120876461</v>
      </c>
      <c r="D8">
        <f t="shared" si="2"/>
        <v>0.998407635230434</v>
      </c>
      <c r="E8">
        <f t="shared" si="3"/>
        <v>0.7936507936507937</v>
      </c>
      <c r="F8">
        <f t="shared" si="4"/>
        <v>1.2599999999999998</v>
      </c>
    </row>
    <row r="9" spans="1:6" ht="12.75">
      <c r="A9">
        <v>0.25</v>
      </c>
      <c r="B9">
        <f t="shared" si="0"/>
        <v>0.0025</v>
      </c>
      <c r="C9">
        <f t="shared" si="1"/>
        <v>0.7905044853054551</v>
      </c>
      <c r="D9">
        <f t="shared" si="2"/>
        <v>0.9980119126981372</v>
      </c>
      <c r="E9">
        <f t="shared" si="3"/>
        <v>0.7920792079207921</v>
      </c>
      <c r="F9">
        <f t="shared" si="4"/>
        <v>1.2625</v>
      </c>
    </row>
    <row r="10" spans="1:6" ht="12.75">
      <c r="A10">
        <v>0.3</v>
      </c>
      <c r="B10">
        <f t="shared" si="0"/>
        <v>0.003</v>
      </c>
      <c r="C10">
        <f t="shared" si="1"/>
        <v>0.7886301418033607</v>
      </c>
      <c r="D10">
        <f t="shared" si="2"/>
        <v>0.997617129381251</v>
      </c>
      <c r="E10">
        <f t="shared" si="3"/>
        <v>0.7905138339920948</v>
      </c>
      <c r="F10">
        <f t="shared" si="4"/>
        <v>1.2650000000000001</v>
      </c>
    </row>
    <row r="11" spans="1:6" ht="12.75">
      <c r="A11">
        <v>0.4</v>
      </c>
      <c r="B11">
        <f t="shared" si="0"/>
        <v>0.004</v>
      </c>
      <c r="C11">
        <f t="shared" si="1"/>
        <v>0.7849057985075385</v>
      </c>
      <c r="D11">
        <f t="shared" si="2"/>
        <v>0.9968303641045737</v>
      </c>
      <c r="E11">
        <f t="shared" si="3"/>
        <v>0.7874015748031497</v>
      </c>
      <c r="F11">
        <f t="shared" si="4"/>
        <v>1.27</v>
      </c>
    </row>
    <row r="12" spans="1:6" ht="12.75">
      <c r="A12">
        <v>0.5</v>
      </c>
      <c r="B12">
        <f t="shared" si="0"/>
        <v>0.005</v>
      </c>
      <c r="C12">
        <f t="shared" si="1"/>
        <v>0.781213574178814</v>
      </c>
      <c r="D12">
        <f t="shared" si="2"/>
        <v>0.996047307077988</v>
      </c>
      <c r="E12">
        <f t="shared" si="3"/>
        <v>0.7843137254901961</v>
      </c>
      <c r="F12">
        <f t="shared" si="4"/>
        <v>1.275</v>
      </c>
    </row>
    <row r="13" spans="1:6" ht="12.75">
      <c r="A13">
        <v>0.6</v>
      </c>
      <c r="B13">
        <f t="shared" si="0"/>
        <v>0.006</v>
      </c>
      <c r="C13">
        <f t="shared" si="1"/>
        <v>0.7775530674872994</v>
      </c>
      <c r="D13">
        <f t="shared" si="2"/>
        <v>0.9952679263837431</v>
      </c>
      <c r="E13">
        <f t="shared" si="3"/>
        <v>0.78125</v>
      </c>
      <c r="F13">
        <f t="shared" si="4"/>
        <v>1.28</v>
      </c>
    </row>
    <row r="14" spans="1:6" ht="12.75">
      <c r="A14">
        <v>0.7</v>
      </c>
      <c r="B14">
        <f t="shared" si="0"/>
        <v>0.006999999999999999</v>
      </c>
      <c r="C14">
        <f t="shared" si="1"/>
        <v>0.7739238836592452</v>
      </c>
      <c r="D14">
        <f t="shared" si="2"/>
        <v>0.9944921905021302</v>
      </c>
      <c r="E14">
        <f t="shared" si="3"/>
        <v>0.7782101167315175</v>
      </c>
      <c r="F14">
        <f t="shared" si="4"/>
        <v>1.285</v>
      </c>
    </row>
    <row r="15" spans="1:6" ht="12.75">
      <c r="A15">
        <v>0.8</v>
      </c>
      <c r="B15">
        <f t="shared" si="0"/>
        <v>0.008</v>
      </c>
      <c r="C15">
        <f t="shared" si="1"/>
        <v>0.7703256343449537</v>
      </c>
      <c r="D15">
        <f t="shared" si="2"/>
        <v>0.99372006830499</v>
      </c>
      <c r="E15">
        <f t="shared" si="3"/>
        <v>0.7751937984496124</v>
      </c>
      <c r="F15">
        <f t="shared" si="4"/>
        <v>1.29</v>
      </c>
    </row>
    <row r="16" spans="1:6" ht="12.75">
      <c r="A16">
        <v>0.9</v>
      </c>
      <c r="B16">
        <f t="shared" si="0"/>
        <v>0.009000000000000001</v>
      </c>
      <c r="C16">
        <f t="shared" si="1"/>
        <v>0.76675793748985</v>
      </c>
      <c r="D16">
        <f t="shared" si="2"/>
        <v>0.9929515290493558</v>
      </c>
      <c r="E16">
        <f t="shared" si="3"/>
        <v>0.7722007722007722</v>
      </c>
      <c r="F16">
        <f t="shared" si="4"/>
        <v>1.295</v>
      </c>
    </row>
    <row r="17" spans="1:6" ht="12.75">
      <c r="A17">
        <v>1</v>
      </c>
      <c r="B17">
        <f t="shared" si="0"/>
        <v>0.01</v>
      </c>
      <c r="C17">
        <f t="shared" si="1"/>
        <v>0.7632204172086304</v>
      </c>
      <c r="D17">
        <f t="shared" si="2"/>
        <v>0.9921865423712197</v>
      </c>
      <c r="E17">
        <f t="shared" si="3"/>
        <v>0.7692307692307692</v>
      </c>
      <c r="F17">
        <f t="shared" si="4"/>
        <v>1.3</v>
      </c>
    </row>
    <row r="18" spans="1:6" ht="12.75">
      <c r="A18">
        <v>1.2</v>
      </c>
      <c r="B18">
        <f t="shared" si="0"/>
        <v>0.012</v>
      </c>
      <c r="C18">
        <f t="shared" si="1"/>
        <v>0.7562344329386911</v>
      </c>
      <c r="D18">
        <f t="shared" si="2"/>
        <v>0.9906671071496851</v>
      </c>
      <c r="E18">
        <f t="shared" si="3"/>
        <v>0.7633587786259541</v>
      </c>
      <c r="F18">
        <f t="shared" si="4"/>
        <v>1.31</v>
      </c>
    </row>
    <row r="19" spans="1:6" ht="12.75">
      <c r="A19">
        <v>1.4</v>
      </c>
      <c r="B19">
        <f t="shared" si="0"/>
        <v>0.013999999999999999</v>
      </c>
      <c r="C19">
        <f t="shared" si="1"/>
        <v>0.7493647932412434</v>
      </c>
      <c r="D19">
        <f t="shared" si="2"/>
        <v>0.9891615270784414</v>
      </c>
      <c r="E19">
        <f t="shared" si="3"/>
        <v>0.7575757575757576</v>
      </c>
      <c r="F19">
        <f t="shared" si="4"/>
        <v>1.32</v>
      </c>
    </row>
    <row r="20" spans="1:6" ht="12.75">
      <c r="A20">
        <v>1.6</v>
      </c>
      <c r="B20">
        <f t="shared" si="0"/>
        <v>0.016</v>
      </c>
      <c r="C20">
        <f t="shared" si="1"/>
        <v>0.7426087009626972</v>
      </c>
      <c r="D20">
        <f t="shared" si="2"/>
        <v>0.9876695722803873</v>
      </c>
      <c r="E20">
        <f t="shared" si="3"/>
        <v>0.7518796992481204</v>
      </c>
      <c r="F20">
        <f t="shared" si="4"/>
        <v>1.3299999999999998</v>
      </c>
    </row>
    <row r="21" spans="1:6" ht="12.75">
      <c r="A21">
        <v>1.8</v>
      </c>
      <c r="B21">
        <f t="shared" si="0"/>
        <v>0.018000000000000002</v>
      </c>
      <c r="C21">
        <f t="shared" si="1"/>
        <v>0.7359634465556327</v>
      </c>
      <c r="D21">
        <f t="shared" si="2"/>
        <v>0.9861910183845476</v>
      </c>
      <c r="E21">
        <f t="shared" si="3"/>
        <v>0.7462686567164178</v>
      </c>
      <c r="F21">
        <f t="shared" si="4"/>
        <v>1.34</v>
      </c>
    </row>
    <row r="22" spans="1:6" ht="12.75">
      <c r="A22">
        <v>2</v>
      </c>
      <c r="B22">
        <f t="shared" si="0"/>
        <v>0.02</v>
      </c>
      <c r="C22">
        <f t="shared" si="1"/>
        <v>0.7294264047068586</v>
      </c>
      <c r="D22">
        <f t="shared" si="2"/>
        <v>0.9847256463542593</v>
      </c>
      <c r="E22">
        <f t="shared" si="3"/>
        <v>0.7407407407407407</v>
      </c>
      <c r="F22">
        <f t="shared" si="4"/>
        <v>1.35</v>
      </c>
    </row>
    <row r="23" spans="1:6" ht="12.75">
      <c r="A23">
        <v>2.5</v>
      </c>
      <c r="B23">
        <f t="shared" si="0"/>
        <v>0.025</v>
      </c>
      <c r="C23">
        <f t="shared" si="1"/>
        <v>0.7135407241645557</v>
      </c>
      <c r="D23">
        <f t="shared" si="2"/>
        <v>0.9811184957262644</v>
      </c>
      <c r="E23">
        <f t="shared" si="3"/>
        <v>0.7272727272727273</v>
      </c>
      <c r="F23">
        <f t="shared" si="4"/>
        <v>1.375</v>
      </c>
    </row>
    <row r="24" spans="1:6" ht="12.75">
      <c r="A24">
        <v>3</v>
      </c>
      <c r="B24">
        <f t="shared" si="0"/>
        <v>0.03</v>
      </c>
      <c r="C24">
        <f t="shared" si="1"/>
        <v>0.6982780007175534</v>
      </c>
      <c r="D24">
        <f t="shared" si="2"/>
        <v>0.9775892010045749</v>
      </c>
      <c r="E24">
        <f t="shared" si="3"/>
        <v>0.7142857142857143</v>
      </c>
      <c r="F24">
        <f t="shared" si="4"/>
        <v>1.4</v>
      </c>
    </row>
    <row r="25" spans="1:6" ht="12.75">
      <c r="A25">
        <v>3.5</v>
      </c>
      <c r="B25">
        <f t="shared" si="0"/>
        <v>0.035</v>
      </c>
      <c r="C25">
        <f t="shared" si="1"/>
        <v>0.6836033233560066</v>
      </c>
      <c r="D25">
        <f t="shared" si="2"/>
        <v>0.9741347357823092</v>
      </c>
      <c r="E25">
        <f t="shared" si="3"/>
        <v>0.7017543859649122</v>
      </c>
      <c r="F25">
        <f t="shared" si="4"/>
        <v>1.425</v>
      </c>
    </row>
    <row r="26" spans="1:6" ht="12.75">
      <c r="A26">
        <v>4</v>
      </c>
      <c r="B26">
        <f t="shared" si="0"/>
        <v>0.04</v>
      </c>
      <c r="C26">
        <f t="shared" si="1"/>
        <v>0.6694843046902782</v>
      </c>
      <c r="D26">
        <f t="shared" si="2"/>
        <v>0.9707522418009032</v>
      </c>
      <c r="E26">
        <f t="shared" si="3"/>
        <v>0.6896551724137931</v>
      </c>
      <c r="F26">
        <f t="shared" si="4"/>
        <v>1.45</v>
      </c>
    </row>
    <row r="27" spans="1:6" ht="12.75">
      <c r="A27">
        <v>4.5</v>
      </c>
      <c r="B27">
        <f t="shared" si="0"/>
        <v>0.045</v>
      </c>
      <c r="C27">
        <f t="shared" si="1"/>
        <v>0.6558908589133975</v>
      </c>
      <c r="D27">
        <f t="shared" si="2"/>
        <v>0.9674390168972613</v>
      </c>
      <c r="E27">
        <f t="shared" si="3"/>
        <v>0.6779661016949153</v>
      </c>
      <c r="F27">
        <f t="shared" si="4"/>
        <v>1.4749999999999999</v>
      </c>
    </row>
    <row r="28" spans="1:6" ht="12.75">
      <c r="A28">
        <v>5</v>
      </c>
      <c r="B28">
        <f t="shared" si="0"/>
        <v>0.05</v>
      </c>
      <c r="C28">
        <f t="shared" si="1"/>
        <v>0.6427950026684183</v>
      </c>
      <c r="D28">
        <f t="shared" si="2"/>
        <v>0.9641925040026272</v>
      </c>
      <c r="E28">
        <f t="shared" si="3"/>
        <v>0.6666666666666667</v>
      </c>
      <c r="F28">
        <f t="shared" si="4"/>
        <v>1.4999999999999998</v>
      </c>
    </row>
    <row r="29" spans="1:6" ht="12.75">
      <c r="A29">
        <v>6</v>
      </c>
      <c r="B29">
        <f t="shared" si="0"/>
        <v>0.06</v>
      </c>
      <c r="C29">
        <f t="shared" si="1"/>
        <v>0.6179935818993266</v>
      </c>
      <c r="D29">
        <f t="shared" si="2"/>
        <v>0.957890051943956</v>
      </c>
      <c r="E29">
        <f t="shared" si="3"/>
        <v>0.6451612903225807</v>
      </c>
      <c r="F29">
        <f t="shared" si="4"/>
        <v>1.5499999999999998</v>
      </c>
    </row>
    <row r="30" spans="1:6" ht="12.75">
      <c r="A30">
        <v>7</v>
      </c>
      <c r="B30">
        <f t="shared" si="0"/>
        <v>0.07</v>
      </c>
      <c r="C30">
        <f t="shared" si="1"/>
        <v>0.594891855848712</v>
      </c>
      <c r="D30">
        <f t="shared" si="2"/>
        <v>0.9518269693579393</v>
      </c>
      <c r="E30">
        <f t="shared" si="3"/>
        <v>0.625</v>
      </c>
      <c r="F30">
        <f t="shared" si="4"/>
        <v>1.6</v>
      </c>
    </row>
    <row r="31" spans="1:6" ht="12.75">
      <c r="A31">
        <v>8</v>
      </c>
      <c r="B31">
        <f t="shared" si="0"/>
        <v>0.08</v>
      </c>
      <c r="C31">
        <f t="shared" si="1"/>
        <v>0.573325514616726</v>
      </c>
      <c r="D31">
        <f t="shared" si="2"/>
        <v>0.9459870991175977</v>
      </c>
      <c r="E31">
        <f t="shared" si="3"/>
        <v>0.6060606060606061</v>
      </c>
      <c r="F31">
        <f t="shared" si="4"/>
        <v>1.65</v>
      </c>
    </row>
    <row r="32" spans="1:6" ht="12.75">
      <c r="A32">
        <v>9</v>
      </c>
      <c r="B32">
        <f t="shared" si="0"/>
        <v>0.09</v>
      </c>
      <c r="C32">
        <f t="shared" si="1"/>
        <v>0.5531504842772039</v>
      </c>
      <c r="D32">
        <f t="shared" si="2"/>
        <v>0.9403558232712466</v>
      </c>
      <c r="E32">
        <f t="shared" si="3"/>
        <v>0.5882352941176471</v>
      </c>
      <c r="F32">
        <f t="shared" si="4"/>
        <v>1.7</v>
      </c>
    </row>
    <row r="33" spans="1:6" ht="12.75">
      <c r="A33">
        <v>10</v>
      </c>
      <c r="B33">
        <f t="shared" si="0"/>
        <v>0.1</v>
      </c>
      <c r="C33">
        <f t="shared" si="1"/>
        <v>0.5342399292276974</v>
      </c>
      <c r="D33">
        <f t="shared" si="2"/>
        <v>0.9349198761484703</v>
      </c>
      <c r="E33">
        <f t="shared" si="3"/>
        <v>0.5714285714285715</v>
      </c>
      <c r="F33">
        <f t="shared" si="4"/>
        <v>1.7499999999999998</v>
      </c>
    </row>
    <row r="34" spans="1:6" ht="12.75">
      <c r="A34">
        <v>11</v>
      </c>
      <c r="B34">
        <f t="shared" si="0"/>
        <v>0.11</v>
      </c>
      <c r="C34">
        <f t="shared" si="1"/>
        <v>0.5164817693193647</v>
      </c>
      <c r="D34">
        <f t="shared" si="2"/>
        <v>0.9296671847748563</v>
      </c>
      <c r="E34">
        <f t="shared" si="3"/>
        <v>0.5555555555555556</v>
      </c>
      <c r="F34">
        <f t="shared" si="4"/>
        <v>1.7999999999999998</v>
      </c>
    </row>
    <row r="35" spans="1:6" ht="12.75">
      <c r="A35">
        <v>12</v>
      </c>
      <c r="B35">
        <f t="shared" si="0"/>
        <v>0.12</v>
      </c>
      <c r="C35">
        <f t="shared" si="1"/>
        <v>0.4997766118743768</v>
      </c>
      <c r="D35">
        <f t="shared" si="2"/>
        <v>0.9245867319675969</v>
      </c>
      <c r="E35">
        <f t="shared" si="3"/>
        <v>0.5405405405405406</v>
      </c>
      <c r="F35">
        <f t="shared" si="4"/>
        <v>1.8499999999999999</v>
      </c>
    </row>
    <row r="36" spans="1:6" ht="12.75">
      <c r="A36">
        <v>13</v>
      </c>
      <c r="B36">
        <f t="shared" si="0"/>
        <v>0.13</v>
      </c>
      <c r="C36">
        <f t="shared" si="1"/>
        <v>0.4840360201950723</v>
      </c>
      <c r="D36">
        <f t="shared" si="2"/>
        <v>0.9196684383706373</v>
      </c>
      <c r="E36">
        <f t="shared" si="3"/>
        <v>0.5263157894736843</v>
      </c>
      <c r="F36">
        <f t="shared" si="4"/>
        <v>1.8999999999999997</v>
      </c>
    </row>
    <row r="37" spans="1:6" ht="12.75">
      <c r="A37">
        <v>14</v>
      </c>
      <c r="B37">
        <f t="shared" si="0"/>
        <v>0.14</v>
      </c>
      <c r="C37">
        <f t="shared" si="1"/>
        <v>0.4691810566083088</v>
      </c>
      <c r="D37">
        <f t="shared" si="2"/>
        <v>0.9149030603862021</v>
      </c>
      <c r="E37">
        <f t="shared" si="3"/>
        <v>0.5128205128205128</v>
      </c>
      <c r="F37">
        <f t="shared" si="4"/>
        <v>1.9500000000000002</v>
      </c>
    </row>
    <row r="38" spans="1:6" ht="12.75">
      <c r="A38">
        <v>15</v>
      </c>
      <c r="B38">
        <f aca="true" t="shared" si="5" ref="B38:B69">A38*$B$4</f>
        <v>0.15</v>
      </c>
      <c r="C38">
        <f t="shared" si="1"/>
        <v>0.4551410507565201</v>
      </c>
      <c r="D38">
        <f t="shared" si="2"/>
        <v>0.9102821015130402</v>
      </c>
      <c r="E38">
        <f t="shared" si="3"/>
        <v>0.5</v>
      </c>
      <c r="F38">
        <f t="shared" si="4"/>
        <v>2</v>
      </c>
    </row>
    <row r="39" spans="1:6" ht="12.75">
      <c r="A39">
        <v>16</v>
      </c>
      <c r="B39">
        <f t="shared" si="5"/>
        <v>0.16</v>
      </c>
      <c r="C39">
        <f t="shared" si="1"/>
        <v>0.4418525536797132</v>
      </c>
      <c r="D39">
        <f t="shared" si="2"/>
        <v>0.9057977350434121</v>
      </c>
      <c r="E39">
        <f t="shared" si="3"/>
        <v>0.4878048780487805</v>
      </c>
      <c r="F39">
        <f t="shared" si="4"/>
        <v>2.0500000000000003</v>
      </c>
    </row>
    <row r="40" spans="1:6" ht="12.75">
      <c r="A40">
        <v>17</v>
      </c>
      <c r="B40">
        <f t="shared" si="5"/>
        <v>0.17</v>
      </c>
      <c r="C40">
        <f t="shared" si="1"/>
        <v>0.42925844591686646</v>
      </c>
      <c r="D40">
        <f t="shared" si="2"/>
        <v>0.9014427364254196</v>
      </c>
      <c r="E40">
        <f t="shared" si="3"/>
        <v>0.4761904761904762</v>
      </c>
      <c r="F40">
        <f t="shared" si="4"/>
        <v>2.1</v>
      </c>
    </row>
    <row r="41" spans="1:6" ht="12.75">
      <c r="A41">
        <v>18</v>
      </c>
      <c r="B41">
        <f t="shared" si="5"/>
        <v>0.18</v>
      </c>
      <c r="C41">
        <f t="shared" si="1"/>
        <v>0.41730717389934174</v>
      </c>
      <c r="D41">
        <f t="shared" si="2"/>
        <v>0.8972104238835847</v>
      </c>
      <c r="E41">
        <f t="shared" si="3"/>
        <v>0.4651162790697675</v>
      </c>
      <c r="F41">
        <f t="shared" si="4"/>
        <v>2.15</v>
      </c>
    </row>
    <row r="42" spans="1:6" ht="12.75">
      <c r="A42">
        <v>19</v>
      </c>
      <c r="B42">
        <f t="shared" si="5"/>
        <v>0.19</v>
      </c>
      <c r="C42">
        <f t="shared" si="1"/>
        <v>0.4059520936922803</v>
      </c>
      <c r="D42">
        <f t="shared" si="2"/>
        <v>0.8930946061230167</v>
      </c>
      <c r="E42">
        <f t="shared" si="3"/>
        <v>0.4545454545454546</v>
      </c>
      <c r="F42">
        <f t="shared" si="4"/>
        <v>2.1999999999999997</v>
      </c>
    </row>
    <row r="43" spans="1:6" ht="12.75">
      <c r="A43">
        <v>20</v>
      </c>
      <c r="B43">
        <f t="shared" si="5"/>
        <v>0.2</v>
      </c>
      <c r="C43">
        <f t="shared" si="1"/>
        <v>0.3951509049476445</v>
      </c>
      <c r="D43">
        <f t="shared" si="2"/>
        <v>0.8890895361322001</v>
      </c>
      <c r="E43">
        <f t="shared" si="3"/>
        <v>0.4444444444444445</v>
      </c>
      <c r="F43">
        <f t="shared" si="4"/>
        <v>2.25</v>
      </c>
    </row>
    <row r="44" spans="1:6" ht="12.75">
      <c r="A44">
        <v>21</v>
      </c>
      <c r="B44">
        <f t="shared" si="5"/>
        <v>0.21</v>
      </c>
      <c r="C44">
        <f t="shared" si="1"/>
        <v>0.38486516098043383</v>
      </c>
      <c r="D44">
        <f t="shared" si="2"/>
        <v>0.8851898702549977</v>
      </c>
      <c r="E44">
        <f t="shared" si="3"/>
        <v>0.4347826086956523</v>
      </c>
      <c r="F44">
        <f t="shared" si="4"/>
        <v>2.2999999999999994</v>
      </c>
    </row>
    <row r="45" spans="1:6" ht="12.75">
      <c r="A45">
        <v>22</v>
      </c>
      <c r="B45">
        <f t="shared" si="5"/>
        <v>0.22</v>
      </c>
      <c r="C45">
        <f t="shared" si="1"/>
        <v>0.37505984333219067</v>
      </c>
      <c r="D45">
        <f t="shared" si="2"/>
        <v>0.8813906318306479</v>
      </c>
      <c r="E45">
        <f t="shared" si="3"/>
        <v>0.425531914893617</v>
      </c>
      <c r="F45">
        <f t="shared" si="4"/>
        <v>2.35</v>
      </c>
    </row>
    <row r="46" spans="1:6" ht="12.75">
      <c r="A46">
        <v>23</v>
      </c>
      <c r="B46">
        <f t="shared" si="5"/>
        <v>0.23</v>
      </c>
      <c r="C46">
        <f t="shared" si="1"/>
        <v>0.36570299116943</v>
      </c>
      <c r="D46">
        <f t="shared" si="2"/>
        <v>0.8776871788066319</v>
      </c>
      <c r="E46">
        <f t="shared" si="3"/>
        <v>0.41666666666666674</v>
      </c>
      <c r="F46">
        <f t="shared" si="4"/>
        <v>2.3999999999999995</v>
      </c>
    </row>
    <row r="47" spans="1:6" ht="12.75">
      <c r="A47">
        <v>24</v>
      </c>
      <c r="B47">
        <f t="shared" si="5"/>
        <v>0.24</v>
      </c>
      <c r="C47">
        <f t="shared" si="1"/>
        <v>0.35676537747651876</v>
      </c>
      <c r="D47">
        <f t="shared" si="2"/>
        <v>0.8740751748174709</v>
      </c>
      <c r="E47">
        <f t="shared" si="3"/>
        <v>0.40816326530612246</v>
      </c>
      <c r="F47">
        <f t="shared" si="4"/>
        <v>2.4499999999999997</v>
      </c>
    </row>
    <row r="48" spans="1:6" ht="12.75">
      <c r="A48">
        <v>25</v>
      </c>
      <c r="B48">
        <f t="shared" si="5"/>
        <v>0.25</v>
      </c>
      <c r="C48">
        <f t="shared" si="1"/>
        <v>0.34822022531844976</v>
      </c>
      <c r="D48">
        <f t="shared" si="2"/>
        <v>0.8705505632961242</v>
      </c>
      <c r="E48">
        <f t="shared" si="3"/>
        <v>0.4</v>
      </c>
      <c r="F48">
        <f t="shared" si="4"/>
        <v>2.5</v>
      </c>
    </row>
    <row r="49" spans="1:6" ht="12.75">
      <c r="A49">
        <v>26</v>
      </c>
      <c r="B49">
        <f t="shared" si="5"/>
        <v>0.26</v>
      </c>
      <c r="C49">
        <f t="shared" si="1"/>
        <v>0.3400429585279725</v>
      </c>
      <c r="D49">
        <f t="shared" si="2"/>
        <v>0.86710954424633</v>
      </c>
      <c r="E49">
        <f t="shared" si="3"/>
        <v>0.39215686274509803</v>
      </c>
      <c r="F49">
        <f t="shared" si="4"/>
        <v>2.55</v>
      </c>
    </row>
    <row r="50" spans="1:6" ht="12.75">
      <c r="A50">
        <v>27</v>
      </c>
      <c r="B50">
        <f t="shared" si="5"/>
        <v>0.27</v>
      </c>
      <c r="C50">
        <f t="shared" si="1"/>
        <v>0.3322109820600381</v>
      </c>
      <c r="D50">
        <f t="shared" si="2"/>
        <v>0.863748553356099</v>
      </c>
      <c r="E50">
        <f t="shared" si="3"/>
        <v>0.3846153846153846</v>
      </c>
      <c r="F50">
        <f t="shared" si="4"/>
        <v>2.6</v>
      </c>
    </row>
    <row r="51" spans="1:6" ht="12.75">
      <c r="A51">
        <v>28</v>
      </c>
      <c r="B51">
        <f t="shared" si="5"/>
        <v>0.28</v>
      </c>
      <c r="C51">
        <f t="shared" si="1"/>
        <v>0.3247034879910798</v>
      </c>
      <c r="D51">
        <f t="shared" si="2"/>
        <v>0.8604642431763614</v>
      </c>
      <c r="E51">
        <f t="shared" si="3"/>
        <v>0.3773584905660377</v>
      </c>
      <c r="F51">
        <f t="shared" si="4"/>
        <v>2.6500000000000004</v>
      </c>
    </row>
    <row r="52" spans="1:6" ht="12.75">
      <c r="A52">
        <v>29</v>
      </c>
      <c r="B52">
        <f t="shared" si="5"/>
        <v>0.29</v>
      </c>
      <c r="C52">
        <f t="shared" si="1"/>
        <v>0.31750128375031117</v>
      </c>
      <c r="D52">
        <f t="shared" si="2"/>
        <v>0.8572534661258403</v>
      </c>
      <c r="E52">
        <f t="shared" si="3"/>
        <v>0.37037037037037035</v>
      </c>
      <c r="F52">
        <f t="shared" si="4"/>
        <v>2.7</v>
      </c>
    </row>
    <row r="53" spans="1:6" ht="12.75">
      <c r="A53">
        <v>30</v>
      </c>
      <c r="B53">
        <f t="shared" si="5"/>
        <v>0.3</v>
      </c>
      <c r="C53">
        <f t="shared" si="1"/>
        <v>0.31058663967808925</v>
      </c>
      <c r="D53">
        <f t="shared" si="2"/>
        <v>0.8541132591147456</v>
      </c>
      <c r="E53">
        <f t="shared" si="3"/>
        <v>0.36363636363636365</v>
      </c>
      <c r="F53">
        <f t="shared" si="4"/>
        <v>2.75</v>
      </c>
    </row>
    <row r="54" spans="1:6" ht="12.75">
      <c r="A54">
        <v>31</v>
      </c>
      <c r="B54">
        <f t="shared" si="5"/>
        <v>0.31</v>
      </c>
      <c r="C54">
        <f t="shared" si="1"/>
        <v>0.3039431534309788</v>
      </c>
      <c r="D54">
        <f t="shared" si="2"/>
        <v>0.8510408296067407</v>
      </c>
      <c r="E54">
        <f t="shared" si="3"/>
        <v>0.35714285714285715</v>
      </c>
      <c r="F54">
        <f t="shared" si="4"/>
        <v>2.8</v>
      </c>
    </row>
    <row r="55" spans="1:6" ht="12.75">
      <c r="A55">
        <v>32</v>
      </c>
      <c r="B55">
        <f t="shared" si="5"/>
        <v>0.32</v>
      </c>
      <c r="C55">
        <f t="shared" si="1"/>
        <v>0.2975556291093369</v>
      </c>
      <c r="D55">
        <f t="shared" si="2"/>
        <v>0.8480335429616105</v>
      </c>
      <c r="E55">
        <f t="shared" si="3"/>
        <v>0.3508771929824561</v>
      </c>
      <c r="F55">
        <f t="shared" si="4"/>
        <v>2.85</v>
      </c>
    </row>
    <row r="56" spans="1:6" ht="12.75">
      <c r="A56">
        <v>33</v>
      </c>
      <c r="B56">
        <f t="shared" si="5"/>
        <v>0.33</v>
      </c>
      <c r="C56">
        <f t="shared" si="1"/>
        <v>0.29140996928301777</v>
      </c>
      <c r="D56">
        <f t="shared" si="2"/>
        <v>0.8450889109207516</v>
      </c>
      <c r="E56">
        <f t="shared" si="3"/>
        <v>0.3448275862068966</v>
      </c>
      <c r="F56">
        <f t="shared" si="4"/>
        <v>2.9</v>
      </c>
    </row>
    <row r="57" spans="1:6" ht="12.75">
      <c r="A57">
        <v>34</v>
      </c>
      <c r="B57">
        <f t="shared" si="5"/>
        <v>0.34</v>
      </c>
      <c r="C57">
        <f t="shared" si="1"/>
        <v>0.2854930783439184</v>
      </c>
      <c r="D57">
        <f t="shared" si="2"/>
        <v>0.8422045811145593</v>
      </c>
      <c r="E57">
        <f t="shared" si="3"/>
        <v>0.3389830508474576</v>
      </c>
      <c r="F57">
        <f t="shared" si="4"/>
        <v>2.95</v>
      </c>
    </row>
    <row r="58" spans="1:6" ht="12.75">
      <c r="A58">
        <v>35</v>
      </c>
      <c r="B58">
        <f t="shared" si="5"/>
        <v>0.35000000000000003</v>
      </c>
      <c r="C58">
        <f t="shared" si="1"/>
        <v>0.27979277582846246</v>
      </c>
      <c r="D58">
        <f t="shared" si="2"/>
        <v>0.8393783274853875</v>
      </c>
      <c r="E58">
        <f t="shared" si="3"/>
        <v>0.3333333333333333</v>
      </c>
      <c r="F58">
        <f t="shared" si="4"/>
        <v>3</v>
      </c>
    </row>
    <row r="59" spans="1:6" ht="12.75">
      <c r="A59">
        <v>36</v>
      </c>
      <c r="B59">
        <f t="shared" si="5"/>
        <v>0.36</v>
      </c>
      <c r="C59">
        <f t="shared" si="1"/>
        <v>0.2742977185352125</v>
      </c>
      <c r="D59">
        <f t="shared" si="2"/>
        <v>0.836608041532398</v>
      </c>
      <c r="E59">
        <f t="shared" si="3"/>
        <v>0.3278688524590164</v>
      </c>
      <c r="F59">
        <f t="shared" si="4"/>
        <v>3.05</v>
      </c>
    </row>
    <row r="60" spans="1:6" ht="12.75">
      <c r="A60">
        <v>37</v>
      </c>
      <c r="B60">
        <f t="shared" si="5"/>
        <v>0.37</v>
      </c>
      <c r="C60">
        <f t="shared" si="1"/>
        <v>0.2689973304179241</v>
      </c>
      <c r="D60">
        <f t="shared" si="2"/>
        <v>0.8338917242955647</v>
      </c>
      <c r="E60">
        <f t="shared" si="3"/>
        <v>0.32258064516129037</v>
      </c>
      <c r="F60">
        <f t="shared" si="4"/>
        <v>3.0999999999999996</v>
      </c>
    </row>
    <row r="61" spans="1:6" ht="12.75">
      <c r="A61">
        <v>38</v>
      </c>
      <c r="B61">
        <f t="shared" si="5"/>
        <v>0.38</v>
      </c>
      <c r="C61">
        <f t="shared" si="1"/>
        <v>0.26388173936686266</v>
      </c>
      <c r="D61">
        <f t="shared" si="2"/>
        <v>0.8312274790056173</v>
      </c>
      <c r="E61">
        <f t="shared" si="3"/>
        <v>0.31746031746031744</v>
      </c>
      <c r="F61">
        <f t="shared" si="4"/>
        <v>3.1500000000000004</v>
      </c>
    </row>
    <row r="62" spans="1:6" ht="12.75">
      <c r="A62">
        <v>39</v>
      </c>
      <c r="B62">
        <f t="shared" si="5"/>
        <v>0.39</v>
      </c>
      <c r="C62">
        <f t="shared" si="1"/>
        <v>0.2589417201046865</v>
      </c>
      <c r="D62">
        <f t="shared" si="2"/>
        <v>0.8286135043349968</v>
      </c>
      <c r="E62">
        <f t="shared" si="3"/>
        <v>0.3125</v>
      </c>
      <c r="F62">
        <f t="shared" si="4"/>
        <v>3.2</v>
      </c>
    </row>
    <row r="63" spans="1:6" ht="12.75">
      <c r="A63">
        <v>40</v>
      </c>
      <c r="B63">
        <f t="shared" si="5"/>
        <v>0.4</v>
      </c>
      <c r="C63">
        <f t="shared" si="1"/>
        <v>0.2541686425206564</v>
      </c>
      <c r="D63">
        <f t="shared" si="2"/>
        <v>0.8260480881921334</v>
      </c>
      <c r="E63">
        <f t="shared" si="3"/>
        <v>0.3076923076923077</v>
      </c>
      <c r="F63">
        <f t="shared" si="4"/>
        <v>3.25</v>
      </c>
    </row>
    <row r="64" spans="1:6" ht="12.75">
      <c r="A64">
        <v>41</v>
      </c>
      <c r="B64">
        <f t="shared" si="5"/>
        <v>0.41000000000000003</v>
      </c>
      <c r="C64">
        <f t="shared" si="1"/>
        <v>0.24955442485081553</v>
      </c>
      <c r="D64">
        <f t="shared" si="2"/>
        <v>0.8235296020076912</v>
      </c>
      <c r="E64">
        <f t="shared" si="3"/>
        <v>0.30303030303030304</v>
      </c>
      <c r="F64">
        <f t="shared" si="4"/>
        <v>3.3</v>
      </c>
    </row>
    <row r="65" spans="1:6" ht="12.75">
      <c r="A65">
        <v>42</v>
      </c>
      <c r="B65">
        <f t="shared" si="5"/>
        <v>0.42</v>
      </c>
      <c r="C65">
        <f t="shared" si="1"/>
        <v>0.24509149118417162</v>
      </c>
      <c r="D65">
        <f t="shared" si="2"/>
        <v>0.8210564954669749</v>
      </c>
      <c r="E65">
        <f t="shared" si="3"/>
        <v>0.2985074626865672</v>
      </c>
      <c r="F65">
        <f t="shared" si="4"/>
        <v>3.3499999999999996</v>
      </c>
    </row>
    <row r="66" spans="1:6" ht="12.75">
      <c r="A66">
        <v>43</v>
      </c>
      <c r="B66">
        <f t="shared" si="5"/>
        <v>0.43</v>
      </c>
      <c r="C66">
        <f t="shared" si="1"/>
        <v>0.24077273283752187</v>
      </c>
      <c r="D66">
        <f t="shared" si="2"/>
        <v>0.8186272916475743</v>
      </c>
      <c r="E66">
        <f t="shared" si="3"/>
        <v>0.29411764705882354</v>
      </c>
      <c r="F66">
        <f t="shared" si="4"/>
        <v>3.4</v>
      </c>
    </row>
    <row r="67" spans="1:6" ht="12.75">
      <c r="A67">
        <v>44</v>
      </c>
      <c r="B67">
        <f t="shared" si="5"/>
        <v>0.44</v>
      </c>
      <c r="C67">
        <f t="shared" si="1"/>
        <v>0.23659147319583118</v>
      </c>
      <c r="D67">
        <f t="shared" si="2"/>
        <v>0.8162405825256175</v>
      </c>
      <c r="E67">
        <f t="shared" si="3"/>
        <v>0.2898550724637682</v>
      </c>
      <c r="F67">
        <f t="shared" si="4"/>
        <v>3.4499999999999993</v>
      </c>
    </row>
    <row r="68" spans="1:6" ht="12.75">
      <c r="A68">
        <v>45</v>
      </c>
      <c r="B68">
        <f t="shared" si="5"/>
        <v>0.45</v>
      </c>
      <c r="C68">
        <f t="shared" si="1"/>
        <v>0.2325414356622267</v>
      </c>
      <c r="D68">
        <f t="shared" si="2"/>
        <v>0.8138950248177933</v>
      </c>
      <c r="E68">
        <f t="shared" si="3"/>
        <v>0.28571428571428575</v>
      </c>
      <c r="F68">
        <f t="shared" si="4"/>
        <v>3.4999999999999996</v>
      </c>
    </row>
    <row r="69" spans="1:6" ht="12.75">
      <c r="A69">
        <v>46</v>
      </c>
      <c r="B69">
        <f t="shared" si="5"/>
        <v>0.46</v>
      </c>
      <c r="C69">
        <f t="shared" si="1"/>
        <v>0.22861671440271952</v>
      </c>
      <c r="D69">
        <f t="shared" si="2"/>
        <v>0.8115893361296541</v>
      </c>
      <c r="E69">
        <f t="shared" si="3"/>
        <v>0.28169014084507044</v>
      </c>
      <c r="F69">
        <f t="shared" si="4"/>
        <v>3.55</v>
      </c>
    </row>
    <row r="70" spans="1:6" ht="12.75">
      <c r="A70">
        <v>47</v>
      </c>
      <c r="B70">
        <f aca="true" t="shared" si="6" ref="B70:B101">A70*$B$4</f>
        <v>0.47000000000000003</v>
      </c>
      <c r="C70">
        <f t="shared" si="1"/>
        <v>0.2248117476065759</v>
      </c>
      <c r="D70">
        <f t="shared" si="2"/>
        <v>0.8093222913836732</v>
      </c>
      <c r="E70">
        <f t="shared" si="3"/>
        <v>0.2777777777777778</v>
      </c>
      <c r="F70">
        <f t="shared" si="4"/>
        <v>3.5999999999999996</v>
      </c>
    </row>
    <row r="71" spans="1:6" ht="12.75">
      <c r="A71">
        <v>48</v>
      </c>
      <c r="B71">
        <f t="shared" si="6"/>
        <v>0.48</v>
      </c>
      <c r="C71">
        <f aca="true" t="shared" si="7" ref="C71:C134">alpha*(alpha/lambda)^alpha*(B71+alpha/lambda)^(-alpha-1)</f>
        <v>0.2211212930145658</v>
      </c>
      <c r="D71">
        <f aca="true" t="shared" si="8" ref="D71:D134">(alpha/lambda)^alpha*(B71+alpha/lambda)^(-alpha)</f>
        <v>0.8070927195031653</v>
      </c>
      <c r="E71">
        <f aca="true" t="shared" si="9" ref="E71:E134">alpha*(B71+alpha/lambda)^(-1)</f>
        <v>0.273972602739726</v>
      </c>
      <c r="F71">
        <f aca="true" t="shared" si="10" ref="F71:F134">1/E71</f>
        <v>3.6500000000000004</v>
      </c>
    </row>
    <row r="72" spans="1:6" ht="12.75">
      <c r="A72">
        <v>49</v>
      </c>
      <c r="B72">
        <f t="shared" si="6"/>
        <v>0.49</v>
      </c>
      <c r="C72">
        <f t="shared" si="7"/>
        <v>0.21754040549473352</v>
      </c>
      <c r="D72">
        <f t="shared" si="8"/>
        <v>0.804899500330514</v>
      </c>
      <c r="E72">
        <f t="shared" si="9"/>
        <v>0.2702702702702703</v>
      </c>
      <c r="F72">
        <f t="shared" si="10"/>
        <v>3.6999999999999997</v>
      </c>
    </row>
    <row r="73" spans="1:6" ht="12.75">
      <c r="A73">
        <v>50</v>
      </c>
      <c r="B73">
        <f t="shared" si="6"/>
        <v>0.5</v>
      </c>
      <c r="C73">
        <f t="shared" si="7"/>
        <v>0.2140644164693949</v>
      </c>
      <c r="D73">
        <f t="shared" si="8"/>
        <v>0.8027415617602307</v>
      </c>
      <c r="E73">
        <f t="shared" si="9"/>
        <v>0.26666666666666666</v>
      </c>
      <c r="F73">
        <f t="shared" si="10"/>
        <v>3.75</v>
      </c>
    </row>
    <row r="74" spans="1:6" ht="12.75">
      <c r="A74">
        <v>51</v>
      </c>
      <c r="B74">
        <f t="shared" si="6"/>
        <v>0.51</v>
      </c>
      <c r="C74">
        <f t="shared" si="7"/>
        <v>0.21068891501821715</v>
      </c>
      <c r="D74">
        <f t="shared" si="8"/>
        <v>0.8006178770692252</v>
      </c>
      <c r="E74">
        <f t="shared" si="9"/>
        <v>0.26315789473684215</v>
      </c>
      <c r="F74">
        <f t="shared" si="10"/>
        <v>3.7999999999999994</v>
      </c>
    </row>
    <row r="75" spans="1:6" ht="12.75">
      <c r="A75">
        <v>52</v>
      </c>
      <c r="B75">
        <f t="shared" si="6"/>
        <v>0.52</v>
      </c>
      <c r="C75">
        <f t="shared" si="7"/>
        <v>0.20740973050086337</v>
      </c>
      <c r="D75">
        <f t="shared" si="8"/>
        <v>0.798527462428324</v>
      </c>
      <c r="E75">
        <f t="shared" si="9"/>
        <v>0.25974025974025977</v>
      </c>
      <c r="F75">
        <f t="shared" si="10"/>
        <v>3.8499999999999996</v>
      </c>
    </row>
    <row r="76" spans="1:6" ht="12.75">
      <c r="A76">
        <v>53</v>
      </c>
      <c r="B76">
        <f t="shared" si="6"/>
        <v>0.53</v>
      </c>
      <c r="C76">
        <f t="shared" si="7"/>
        <v>0.20422291655911698</v>
      </c>
      <c r="D76">
        <f t="shared" si="8"/>
        <v>0.7964693745805561</v>
      </c>
      <c r="E76">
        <f t="shared" si="9"/>
        <v>0.2564102564102564</v>
      </c>
      <c r="F76">
        <f t="shared" si="10"/>
        <v>3.9000000000000004</v>
      </c>
    </row>
    <row r="77" spans="1:6" ht="12.75">
      <c r="A77">
        <v>54</v>
      </c>
      <c r="B77">
        <f t="shared" si="6"/>
        <v>0.54</v>
      </c>
      <c r="C77">
        <f t="shared" si="7"/>
        <v>0.20112473637292322</v>
      </c>
      <c r="D77">
        <f t="shared" si="8"/>
        <v>0.7944427086730467</v>
      </c>
      <c r="E77">
        <f t="shared" si="9"/>
        <v>0.2531645569620253</v>
      </c>
      <c r="F77">
        <f t="shared" si="10"/>
        <v>3.9500000000000006</v>
      </c>
    </row>
    <row r="78" spans="1:6" ht="12.75">
      <c r="A78">
        <v>55</v>
      </c>
      <c r="B78">
        <f t="shared" si="6"/>
        <v>0.55</v>
      </c>
      <c r="C78">
        <f t="shared" si="7"/>
        <v>0.19811164905763923</v>
      </c>
      <c r="D78">
        <f t="shared" si="8"/>
        <v>0.7924465962305568</v>
      </c>
      <c r="E78">
        <f t="shared" si="9"/>
        <v>0.25</v>
      </c>
      <c r="F78">
        <f t="shared" si="10"/>
        <v>4</v>
      </c>
    </row>
    <row r="79" spans="1:6" ht="12.75">
      <c r="A79">
        <v>56</v>
      </c>
      <c r="B79">
        <f t="shared" si="6"/>
        <v>0.56</v>
      </c>
      <c r="C79">
        <f t="shared" si="7"/>
        <v>0.19518029710117793</v>
      </c>
      <c r="D79">
        <f t="shared" si="8"/>
        <v>0.7904802032597708</v>
      </c>
      <c r="E79">
        <f t="shared" si="9"/>
        <v>0.24691358024691357</v>
      </c>
      <c r="F79">
        <f t="shared" si="10"/>
        <v>4.05</v>
      </c>
    </row>
    <row r="80" spans="1:6" ht="12.75">
      <c r="A80">
        <v>57</v>
      </c>
      <c r="B80">
        <f t="shared" si="6"/>
        <v>0.5700000000000001</v>
      </c>
      <c r="C80">
        <f t="shared" si="7"/>
        <v>0.1923274947498526</v>
      </c>
      <c r="D80">
        <f t="shared" si="8"/>
        <v>0.7885427284743958</v>
      </c>
      <c r="E80">
        <f t="shared" si="9"/>
        <v>0.24390243902439024</v>
      </c>
      <c r="F80">
        <f t="shared" si="10"/>
        <v>4.1000000000000005</v>
      </c>
    </row>
    <row r="81" spans="1:6" ht="12.75">
      <c r="A81">
        <v>58</v>
      </c>
      <c r="B81">
        <f t="shared" si="6"/>
        <v>0.58</v>
      </c>
      <c r="C81">
        <f t="shared" si="7"/>
        <v>0.18955021726072468</v>
      </c>
      <c r="D81">
        <f t="shared" si="8"/>
        <v>0.7866334016320073</v>
      </c>
      <c r="E81">
        <f t="shared" si="9"/>
        <v>0.24096385542168677</v>
      </c>
      <c r="F81">
        <f t="shared" si="10"/>
        <v>4.1499999999999995</v>
      </c>
    </row>
    <row r="82" spans="1:6" ht="12.75">
      <c r="A82">
        <v>59</v>
      </c>
      <c r="B82">
        <f t="shared" si="6"/>
        <v>0.59</v>
      </c>
      <c r="C82">
        <f t="shared" si="7"/>
        <v>0.18684559094627348</v>
      </c>
      <c r="D82">
        <f t="shared" si="8"/>
        <v>0.7847514819743486</v>
      </c>
      <c r="E82">
        <f t="shared" si="9"/>
        <v>0.2380952380952381</v>
      </c>
      <c r="F82">
        <f t="shared" si="10"/>
        <v>4.2</v>
      </c>
    </row>
    <row r="83" spans="1:6" ht="12.75">
      <c r="A83">
        <v>60</v>
      </c>
      <c r="B83">
        <f t="shared" si="6"/>
        <v>0.6</v>
      </c>
      <c r="C83">
        <f t="shared" si="7"/>
        <v>0.1842108839443542</v>
      </c>
      <c r="D83">
        <f t="shared" si="8"/>
        <v>0.7828962567635053</v>
      </c>
      <c r="E83">
        <f t="shared" si="9"/>
        <v>0.23529411764705885</v>
      </c>
      <c r="F83">
        <f t="shared" si="10"/>
        <v>4.25</v>
      </c>
    </row>
    <row r="84" spans="1:6" ht="12.75">
      <c r="A84">
        <v>61</v>
      </c>
      <c r="B84">
        <f t="shared" si="6"/>
        <v>0.61</v>
      </c>
      <c r="C84">
        <f t="shared" si="7"/>
        <v>0.1816434976527928</v>
      </c>
      <c r="D84">
        <f t="shared" si="8"/>
        <v>0.781067039907009</v>
      </c>
      <c r="E84">
        <f t="shared" si="9"/>
        <v>0.23255813953488375</v>
      </c>
      <c r="F84">
        <f t="shared" si="10"/>
        <v>4.3</v>
      </c>
    </row>
    <row r="85" spans="1:6" ht="12.75">
      <c r="A85">
        <v>62</v>
      </c>
      <c r="B85">
        <f t="shared" si="6"/>
        <v>0.62</v>
      </c>
      <c r="C85">
        <f t="shared" si="7"/>
        <v>0.17914095877367867</v>
      </c>
      <c r="D85">
        <f t="shared" si="8"/>
        <v>0.7792631706655021</v>
      </c>
      <c r="E85">
        <f t="shared" si="9"/>
        <v>0.22988505747126436</v>
      </c>
      <c r="F85">
        <f t="shared" si="10"/>
        <v>4.35</v>
      </c>
    </row>
    <row r="86" spans="1:6" ht="12.75">
      <c r="A86">
        <v>63</v>
      </c>
      <c r="B86">
        <f t="shared" si="6"/>
        <v>0.63</v>
      </c>
      <c r="C86">
        <f t="shared" si="7"/>
        <v>0.1767009119175278</v>
      </c>
      <c r="D86">
        <f t="shared" si="8"/>
        <v>0.7774840124371223</v>
      </c>
      <c r="E86">
        <f t="shared" si="9"/>
        <v>0.2272727272727273</v>
      </c>
      <c r="F86">
        <f t="shared" si="10"/>
        <v>4.3999999999999995</v>
      </c>
    </row>
    <row r="87" spans="1:6" ht="12.75">
      <c r="A87">
        <v>64</v>
      </c>
      <c r="B87">
        <f t="shared" si="6"/>
        <v>0.64</v>
      </c>
      <c r="C87">
        <f t="shared" si="7"/>
        <v>0.17432111272207518</v>
      </c>
      <c r="D87">
        <f t="shared" si="8"/>
        <v>0.7757289516132345</v>
      </c>
      <c r="E87">
        <f t="shared" si="9"/>
        <v>0.22471910112359553</v>
      </c>
      <c r="F87">
        <f t="shared" si="10"/>
        <v>4.449999999999999</v>
      </c>
    </row>
    <row r="88" spans="1:6" ht="12.75">
      <c r="A88">
        <v>65</v>
      </c>
      <c r="B88">
        <f t="shared" si="6"/>
        <v>0.65</v>
      </c>
      <c r="C88">
        <f t="shared" si="7"/>
        <v>0.17199942144457256</v>
      </c>
      <c r="D88">
        <f t="shared" si="8"/>
        <v>0.7739973965005765</v>
      </c>
      <c r="E88">
        <f t="shared" si="9"/>
        <v>0.22222222222222224</v>
      </c>
      <c r="F88">
        <f t="shared" si="10"/>
        <v>4.5</v>
      </c>
    </row>
    <row r="89" spans="1:6" ht="12.75">
      <c r="A89">
        <v>66</v>
      </c>
      <c r="B89">
        <f t="shared" si="6"/>
        <v>0.66</v>
      </c>
      <c r="C89">
        <f t="shared" si="7"/>
        <v>0.1697337969901692</v>
      </c>
      <c r="D89">
        <f t="shared" si="8"/>
        <v>0.7722887763052698</v>
      </c>
      <c r="E89">
        <f t="shared" si="9"/>
        <v>0.21978021978021978</v>
      </c>
      <c r="F89">
        <f t="shared" si="10"/>
        <v>4.55</v>
      </c>
    </row>
    <row r="90" spans="1:6" ht="12.75">
      <c r="A90">
        <v>67</v>
      </c>
      <c r="B90">
        <f t="shared" si="6"/>
        <v>0.67</v>
      </c>
      <c r="C90">
        <f t="shared" si="7"/>
        <v>0.16752229134228508</v>
      </c>
      <c r="D90">
        <f t="shared" si="8"/>
        <v>0.7706025401745112</v>
      </c>
      <c r="E90">
        <f t="shared" si="9"/>
        <v>0.21739130434782608</v>
      </c>
      <c r="F90">
        <f t="shared" si="10"/>
        <v>4.6000000000000005</v>
      </c>
    </row>
    <row r="91" spans="1:6" ht="12.75">
      <c r="A91">
        <v>68</v>
      </c>
      <c r="B91">
        <f t="shared" si="6"/>
        <v>0.68</v>
      </c>
      <c r="C91">
        <f t="shared" si="7"/>
        <v>0.16536304436388813</v>
      </c>
      <c r="D91">
        <f t="shared" si="8"/>
        <v>0.76893815629208</v>
      </c>
      <c r="E91">
        <f t="shared" si="9"/>
        <v>0.21505376344086022</v>
      </c>
      <c r="F91">
        <f t="shared" si="10"/>
        <v>4.65</v>
      </c>
    </row>
    <row r="92" spans="1:6" ht="12.75">
      <c r="A92">
        <v>69</v>
      </c>
      <c r="B92">
        <f t="shared" si="6"/>
        <v>0.6900000000000001</v>
      </c>
      <c r="C92">
        <f t="shared" si="7"/>
        <v>0.16325427894129732</v>
      </c>
      <c r="D92">
        <f t="shared" si="8"/>
        <v>0.7672951110240974</v>
      </c>
      <c r="E92">
        <f t="shared" si="9"/>
        <v>0.2127659574468085</v>
      </c>
      <c r="F92">
        <f t="shared" si="10"/>
        <v>4.7</v>
      </c>
    </row>
    <row r="93" spans="1:6" ht="12.75">
      <c r="A93">
        <v>70</v>
      </c>
      <c r="B93">
        <f t="shared" si="6"/>
        <v>0.7000000000000001</v>
      </c>
      <c r="C93">
        <f t="shared" si="7"/>
        <v>0.1611942964445781</v>
      </c>
      <c r="D93">
        <f t="shared" si="8"/>
        <v>0.7656729081117459</v>
      </c>
      <c r="E93">
        <f t="shared" si="9"/>
        <v>0.21052631578947367</v>
      </c>
      <c r="F93">
        <f t="shared" si="10"/>
        <v>4.75</v>
      </c>
    </row>
    <row r="94" spans="1:6" ht="12.75">
      <c r="A94">
        <v>71</v>
      </c>
      <c r="B94">
        <f t="shared" si="6"/>
        <v>0.71</v>
      </c>
      <c r="C94">
        <f t="shared" si="7"/>
        <v>0.1591814724808124</v>
      </c>
      <c r="D94">
        <f t="shared" si="8"/>
        <v>0.7640710679078995</v>
      </c>
      <c r="E94">
        <f t="shared" si="9"/>
        <v>0.20833333333333337</v>
      </c>
      <c r="F94">
        <f t="shared" si="10"/>
        <v>4.799999999999999</v>
      </c>
    </row>
    <row r="95" spans="1:6" ht="12.75">
      <c r="A95">
        <v>72</v>
      </c>
      <c r="B95">
        <f t="shared" si="6"/>
        <v>0.72</v>
      </c>
      <c r="C95">
        <f t="shared" si="7"/>
        <v>0.1572142529185254</v>
      </c>
      <c r="D95">
        <f t="shared" si="8"/>
        <v>0.762489126654848</v>
      </c>
      <c r="E95">
        <f t="shared" si="9"/>
        <v>0.20618556701030932</v>
      </c>
      <c r="F95">
        <f t="shared" si="10"/>
        <v>4.849999999999999</v>
      </c>
    </row>
    <row r="96" spans="1:6" ht="12.75">
      <c r="A96">
        <v>73</v>
      </c>
      <c r="B96">
        <f t="shared" si="6"/>
        <v>0.73</v>
      </c>
      <c r="C96">
        <f t="shared" si="7"/>
        <v>0.1552911501633689</v>
      </c>
      <c r="D96">
        <f t="shared" si="8"/>
        <v>0.7609266358005075</v>
      </c>
      <c r="E96">
        <f t="shared" si="9"/>
        <v>0.20408163265306123</v>
      </c>
      <c r="F96">
        <f t="shared" si="10"/>
        <v>4.8999999999999995</v>
      </c>
    </row>
    <row r="97" spans="1:6" ht="12.75">
      <c r="A97">
        <v>74</v>
      </c>
      <c r="B97">
        <f t="shared" si="6"/>
        <v>0.74</v>
      </c>
      <c r="C97">
        <f t="shared" si="7"/>
        <v>0.1534107396668062</v>
      </c>
      <c r="D97">
        <f t="shared" si="8"/>
        <v>0.7593831613506905</v>
      </c>
      <c r="E97">
        <f t="shared" si="9"/>
        <v>0.20202020202020204</v>
      </c>
      <c r="F97">
        <f t="shared" si="10"/>
        <v>4.949999999999999</v>
      </c>
    </row>
    <row r="98" spans="1:6" ht="12.75">
      <c r="A98">
        <v>75</v>
      </c>
      <c r="B98">
        <f t="shared" si="6"/>
        <v>0.75</v>
      </c>
      <c r="C98">
        <f t="shared" si="7"/>
        <v>0.15157165665103983</v>
      </c>
      <c r="D98">
        <f t="shared" si="8"/>
        <v>0.7578582832551991</v>
      </c>
      <c r="E98">
        <f t="shared" si="9"/>
        <v>0.2</v>
      </c>
      <c r="F98">
        <f t="shared" si="10"/>
        <v>5</v>
      </c>
    </row>
    <row r="99" spans="1:6" ht="12.75">
      <c r="A99">
        <v>76</v>
      </c>
      <c r="B99">
        <f t="shared" si="6"/>
        <v>0.76</v>
      </c>
      <c r="C99">
        <f t="shared" si="7"/>
        <v>0.14977259303478177</v>
      </c>
      <c r="D99">
        <f t="shared" si="8"/>
        <v>0.7563515948256478</v>
      </c>
      <c r="E99">
        <f t="shared" si="9"/>
        <v>0.19801980198019803</v>
      </c>
      <c r="F99">
        <f t="shared" si="10"/>
        <v>5.05</v>
      </c>
    </row>
    <row r="100" spans="1:6" ht="12.75">
      <c r="A100">
        <v>77</v>
      </c>
      <c r="B100">
        <f t="shared" si="6"/>
        <v>0.77</v>
      </c>
      <c r="C100">
        <f t="shared" si="7"/>
        <v>0.14801229454570353</v>
      </c>
      <c r="D100">
        <f t="shared" si="8"/>
        <v>0.7548627021830879</v>
      </c>
      <c r="E100">
        <f t="shared" si="9"/>
        <v>0.19607843137254902</v>
      </c>
      <c r="F100">
        <f t="shared" si="10"/>
        <v>5.1</v>
      </c>
    </row>
    <row r="101" spans="1:6" ht="12.75">
      <c r="A101">
        <v>78</v>
      </c>
      <c r="B101">
        <f t="shared" si="6"/>
        <v>0.78</v>
      </c>
      <c r="C101">
        <f t="shared" si="7"/>
        <v>0.1462895580065293</v>
      </c>
      <c r="D101">
        <f t="shared" si="8"/>
        <v>0.7533912237336258</v>
      </c>
      <c r="E101">
        <f t="shared" si="9"/>
        <v>0.19417475728155342</v>
      </c>
      <c r="F101">
        <f t="shared" si="10"/>
        <v>5.1499999999999995</v>
      </c>
    </row>
    <row r="102" spans="1:6" ht="12.75">
      <c r="A102">
        <v>79</v>
      </c>
      <c r="B102">
        <f aca="true" t="shared" si="11" ref="B102:B133">A102*$B$4</f>
        <v>0.79</v>
      </c>
      <c r="C102">
        <f t="shared" si="7"/>
        <v>0.14460322878276238</v>
      </c>
      <c r="D102">
        <f t="shared" si="8"/>
        <v>0.7519367896703643</v>
      </c>
      <c r="E102">
        <f t="shared" si="9"/>
        <v>0.1923076923076923</v>
      </c>
      <c r="F102">
        <f t="shared" si="10"/>
        <v>5.2</v>
      </c>
    </row>
    <row r="103" spans="1:6" ht="12.75">
      <c r="A103">
        <v>80</v>
      </c>
      <c r="B103">
        <f t="shared" si="11"/>
        <v>0.8</v>
      </c>
      <c r="C103">
        <f t="shared" si="7"/>
        <v>0.14295219838097228</v>
      </c>
      <c r="D103">
        <f t="shared" si="8"/>
        <v>0.7504990415001044</v>
      </c>
      <c r="E103">
        <f t="shared" si="9"/>
        <v>0.19047619047619047</v>
      </c>
      <c r="F103">
        <f t="shared" si="10"/>
        <v>5.25</v>
      </c>
    </row>
    <row r="104" spans="1:6" ht="12.75">
      <c r="A104">
        <v>81</v>
      </c>
      <c r="B104">
        <f t="shared" si="11"/>
        <v>0.81</v>
      </c>
      <c r="C104">
        <f t="shared" si="7"/>
        <v>0.14133540218742538</v>
      </c>
      <c r="D104">
        <f t="shared" si="8"/>
        <v>0.7490776315933546</v>
      </c>
      <c r="E104">
        <f t="shared" si="9"/>
        <v>0.18867924528301885</v>
      </c>
      <c r="F104">
        <f t="shared" si="10"/>
        <v>5.300000000000001</v>
      </c>
    </row>
    <row r="105" spans="1:6" ht="12.75">
      <c r="A105">
        <v>82</v>
      </c>
      <c r="B105">
        <f t="shared" si="11"/>
        <v>0.8200000000000001</v>
      </c>
      <c r="C105">
        <f t="shared" si="7"/>
        <v>0.13975181733762448</v>
      </c>
      <c r="D105">
        <f t="shared" si="8"/>
        <v>0.7476722227562909</v>
      </c>
      <c r="E105">
        <f t="shared" si="9"/>
        <v>0.1869158878504673</v>
      </c>
      <c r="F105">
        <f t="shared" si="10"/>
        <v>5.35</v>
      </c>
    </row>
    <row r="106" spans="1:6" ht="12.75">
      <c r="A106">
        <v>83</v>
      </c>
      <c r="B106">
        <f t="shared" si="11"/>
        <v>0.8300000000000001</v>
      </c>
      <c r="C106">
        <f t="shared" si="7"/>
        <v>0.138200460708038</v>
      </c>
      <c r="D106">
        <f t="shared" si="8"/>
        <v>0.7462824878234051</v>
      </c>
      <c r="E106">
        <f t="shared" si="9"/>
        <v>0.18518518518518517</v>
      </c>
      <c r="F106">
        <f t="shared" si="10"/>
        <v>5.4</v>
      </c>
    </row>
    <row r="107" spans="1:6" ht="12.75">
      <c r="A107">
        <v>84</v>
      </c>
      <c r="B107">
        <f t="shared" si="11"/>
        <v>0.84</v>
      </c>
      <c r="C107">
        <f t="shared" si="7"/>
        <v>0.13668038702195545</v>
      </c>
      <c r="D107">
        <f t="shared" si="8"/>
        <v>0.7449081092696571</v>
      </c>
      <c r="E107">
        <f t="shared" si="9"/>
        <v>0.18348623853211013</v>
      </c>
      <c r="F107">
        <f t="shared" si="10"/>
        <v>5.449999999999999</v>
      </c>
    </row>
    <row r="108" spans="1:6" ht="12.75">
      <c r="A108">
        <v>85</v>
      </c>
      <c r="B108">
        <f t="shared" si="11"/>
        <v>0.85</v>
      </c>
      <c r="C108">
        <f t="shared" si="7"/>
        <v>0.13519068706200546</v>
      </c>
      <c r="D108">
        <f t="shared" si="8"/>
        <v>0.7435487788410301</v>
      </c>
      <c r="E108">
        <f t="shared" si="9"/>
        <v>0.18181818181818182</v>
      </c>
      <c r="F108">
        <f t="shared" si="10"/>
        <v>5.5</v>
      </c>
    </row>
    <row r="109" spans="1:6" ht="12.75">
      <c r="A109">
        <v>86</v>
      </c>
      <c r="B109">
        <f t="shared" si="11"/>
        <v>0.86</v>
      </c>
      <c r="C109">
        <f t="shared" si="7"/>
        <v>0.13373048598242462</v>
      </c>
      <c r="D109">
        <f t="shared" si="8"/>
        <v>0.7422041972024566</v>
      </c>
      <c r="E109">
        <f t="shared" si="9"/>
        <v>0.18018018018018023</v>
      </c>
      <c r="F109">
        <f t="shared" si="10"/>
        <v>5.549999999999999</v>
      </c>
    </row>
    <row r="110" spans="1:6" ht="12.75">
      <c r="A110">
        <v>87</v>
      </c>
      <c r="B110">
        <f t="shared" si="11"/>
        <v>0.87</v>
      </c>
      <c r="C110">
        <f t="shared" si="7"/>
        <v>0.13229894171466944</v>
      </c>
      <c r="D110">
        <f t="shared" si="8"/>
        <v>0.740874073602149</v>
      </c>
      <c r="E110">
        <f t="shared" si="9"/>
        <v>0.17857142857142858</v>
      </c>
      <c r="F110">
        <f t="shared" si="10"/>
        <v>5.6</v>
      </c>
    </row>
    <row r="111" spans="1:6" ht="12.75">
      <c r="A111">
        <v>88</v>
      </c>
      <c r="B111">
        <f t="shared" si="11"/>
        <v>0.88</v>
      </c>
      <c r="C111">
        <f t="shared" si="7"/>
        <v>0.13089524346043066</v>
      </c>
      <c r="D111">
        <f t="shared" si="8"/>
        <v>0.7395581255514333</v>
      </c>
      <c r="E111">
        <f t="shared" si="9"/>
        <v>0.1769911504424779</v>
      </c>
      <c r="F111">
        <f t="shared" si="10"/>
        <v>5.6499999999999995</v>
      </c>
    </row>
    <row r="112" spans="1:6" ht="12.75">
      <c r="A112">
        <v>89</v>
      </c>
      <c r="B112">
        <f t="shared" si="11"/>
        <v>0.89</v>
      </c>
      <c r="C112">
        <f t="shared" si="7"/>
        <v>0.12951861026653294</v>
      </c>
      <c r="D112">
        <f t="shared" si="8"/>
        <v>0.7382560785192378</v>
      </c>
      <c r="E112">
        <f t="shared" si="9"/>
        <v>0.17543859649122806</v>
      </c>
      <c r="F112">
        <f t="shared" si="10"/>
        <v>5.7</v>
      </c>
    </row>
    <row r="113" spans="1:6" ht="12.75">
      <c r="A113">
        <v>90</v>
      </c>
      <c r="B113">
        <f t="shared" si="11"/>
        <v>0.9</v>
      </c>
      <c r="C113">
        <f t="shared" si="7"/>
        <v>0.12816828967659935</v>
      </c>
      <c r="D113">
        <f t="shared" si="8"/>
        <v>0.7369676656404462</v>
      </c>
      <c r="E113">
        <f t="shared" si="9"/>
        <v>0.1739130434782609</v>
      </c>
      <c r="F113">
        <f t="shared" si="10"/>
        <v>5.749999999999999</v>
      </c>
    </row>
    <row r="114" spans="1:6" ht="12.75">
      <c r="A114">
        <v>91</v>
      </c>
      <c r="B114">
        <f t="shared" si="11"/>
        <v>0.91</v>
      </c>
      <c r="C114">
        <f t="shared" si="7"/>
        <v>0.12684355645471865</v>
      </c>
      <c r="D114">
        <f t="shared" si="8"/>
        <v>0.7356926274373684</v>
      </c>
      <c r="E114">
        <f t="shared" si="9"/>
        <v>0.1724137931034483</v>
      </c>
      <c r="F114">
        <f t="shared" si="10"/>
        <v>5.8</v>
      </c>
    </row>
    <row r="115" spans="1:6" ht="12.75">
      <c r="A115">
        <v>92</v>
      </c>
      <c r="B115">
        <f t="shared" si="11"/>
        <v>0.92</v>
      </c>
      <c r="C115">
        <f t="shared" si="7"/>
        <v>0.12554371137668965</v>
      </c>
      <c r="D115">
        <f t="shared" si="8"/>
        <v>0.7344307115536345</v>
      </c>
      <c r="E115">
        <f t="shared" si="9"/>
        <v>0.17094017094017097</v>
      </c>
      <c r="F115">
        <f t="shared" si="10"/>
        <v>5.849999999999999</v>
      </c>
    </row>
    <row r="116" spans="1:6" ht="12.75">
      <c r="A116">
        <v>93</v>
      </c>
      <c r="B116">
        <f t="shared" si="11"/>
        <v>0.93</v>
      </c>
      <c r="C116">
        <f t="shared" si="7"/>
        <v>0.12426808008472133</v>
      </c>
      <c r="D116">
        <f t="shared" si="8"/>
        <v>0.7331816724998559</v>
      </c>
      <c r="E116">
        <f t="shared" si="9"/>
        <v>0.1694915254237288</v>
      </c>
      <c r="F116">
        <f t="shared" si="10"/>
        <v>5.9</v>
      </c>
    </row>
    <row r="117" spans="1:6" ht="12.75">
      <c r="A117">
        <v>94</v>
      </c>
      <c r="B117">
        <f t="shared" si="11"/>
        <v>0.9400000000000001</v>
      </c>
      <c r="C117">
        <f t="shared" si="7"/>
        <v>0.12301601200175419</v>
      </c>
      <c r="D117">
        <f t="shared" si="8"/>
        <v>0.7319452714104373</v>
      </c>
      <c r="E117">
        <f t="shared" si="9"/>
        <v>0.16806722689075632</v>
      </c>
      <c r="F117">
        <f t="shared" si="10"/>
        <v>5.949999999999999</v>
      </c>
    </row>
    <row r="118" spans="1:6" ht="12.75">
      <c r="A118">
        <v>95</v>
      </c>
      <c r="B118">
        <f t="shared" si="11"/>
        <v>0.9500000000000001</v>
      </c>
      <c r="C118">
        <f t="shared" si="7"/>
        <v>0.12178687930182709</v>
      </c>
      <c r="D118">
        <f t="shared" si="8"/>
        <v>0.7307212758109627</v>
      </c>
      <c r="E118">
        <f t="shared" si="9"/>
        <v>0.16666666666666666</v>
      </c>
      <c r="F118">
        <f t="shared" si="10"/>
        <v>6</v>
      </c>
    </row>
    <row r="119" spans="1:6" ht="12.75">
      <c r="A119">
        <v>96</v>
      </c>
      <c r="B119">
        <f t="shared" si="11"/>
        <v>0.96</v>
      </c>
      <c r="C119">
        <f t="shared" si="7"/>
        <v>0.12058007593315904</v>
      </c>
      <c r="D119">
        <f t="shared" si="8"/>
        <v>0.7295094593956123</v>
      </c>
      <c r="E119">
        <f t="shared" si="9"/>
        <v>0.1652892561983471</v>
      </c>
      <c r="F119">
        <f t="shared" si="10"/>
        <v>6.05</v>
      </c>
    </row>
    <row r="120" spans="1:6" ht="12.75">
      <c r="A120">
        <v>97</v>
      </c>
      <c r="B120">
        <f t="shared" si="11"/>
        <v>0.97</v>
      </c>
      <c r="C120">
        <f t="shared" si="7"/>
        <v>0.11939501669083548</v>
      </c>
      <c r="D120">
        <f t="shared" si="8"/>
        <v>0.7283096018140963</v>
      </c>
      <c r="E120">
        <f t="shared" si="9"/>
        <v>0.1639344262295082</v>
      </c>
      <c r="F120">
        <f t="shared" si="10"/>
        <v>6.1</v>
      </c>
    </row>
    <row r="121" spans="1:6" ht="12.75">
      <c r="A121">
        <v>98</v>
      </c>
      <c r="B121">
        <f t="shared" si="11"/>
        <v>0.98</v>
      </c>
      <c r="C121">
        <f t="shared" si="7"/>
        <v>0.11823113633619972</v>
      </c>
      <c r="D121">
        <f t="shared" si="8"/>
        <v>0.7271214884676281</v>
      </c>
      <c r="E121">
        <f t="shared" si="9"/>
        <v>0.16260162601626016</v>
      </c>
      <c r="F121">
        <f t="shared" si="10"/>
        <v>6.15</v>
      </c>
    </row>
    <row r="122" spans="1:6" ht="12.75">
      <c r="A122">
        <v>99</v>
      </c>
      <c r="B122">
        <f t="shared" si="11"/>
        <v>0.99</v>
      </c>
      <c r="C122">
        <f t="shared" si="7"/>
        <v>0.11708788876023873</v>
      </c>
      <c r="D122">
        <f t="shared" si="8"/>
        <v>0.7259449103134801</v>
      </c>
      <c r="E122">
        <f t="shared" si="9"/>
        <v>0.16129032258064518</v>
      </c>
      <c r="F122">
        <f t="shared" si="10"/>
        <v>6.199999999999999</v>
      </c>
    </row>
    <row r="123" spans="1:6" ht="12.75">
      <c r="A123">
        <v>100</v>
      </c>
      <c r="B123">
        <f t="shared" si="11"/>
        <v>1</v>
      </c>
      <c r="C123">
        <f t="shared" si="7"/>
        <v>0.11596474618843129</v>
      </c>
      <c r="D123">
        <f t="shared" si="8"/>
        <v>0.7247796636776956</v>
      </c>
      <c r="E123">
        <f t="shared" si="9"/>
        <v>0.16000000000000003</v>
      </c>
      <c r="F123">
        <f t="shared" si="10"/>
        <v>6.249999999999999</v>
      </c>
    </row>
    <row r="124" spans="1:6" ht="12.75">
      <c r="A124">
        <v>101</v>
      </c>
      <c r="B124">
        <f t="shared" si="11"/>
        <v>1.01</v>
      </c>
      <c r="C124">
        <f t="shared" si="7"/>
        <v>0.11486119842469164</v>
      </c>
      <c r="D124">
        <f t="shared" si="8"/>
        <v>0.7236255500755573</v>
      </c>
      <c r="E124">
        <f t="shared" si="9"/>
        <v>0.15873015873015872</v>
      </c>
      <c r="F124">
        <f t="shared" si="10"/>
        <v>6.300000000000001</v>
      </c>
    </row>
    <row r="125" spans="1:6" ht="12.75">
      <c r="A125">
        <v>102</v>
      </c>
      <c r="B125">
        <f t="shared" si="11"/>
        <v>1.02</v>
      </c>
      <c r="C125">
        <f t="shared" si="7"/>
        <v>0.11377675213219335</v>
      </c>
      <c r="D125">
        <f t="shared" si="8"/>
        <v>0.7224823760394278</v>
      </c>
      <c r="E125">
        <f t="shared" si="9"/>
        <v>0.15748031496062992</v>
      </c>
      <c r="F125">
        <f t="shared" si="10"/>
        <v>6.35</v>
      </c>
    </row>
    <row r="126" spans="1:6" ht="12.75">
      <c r="A126">
        <v>103</v>
      </c>
      <c r="B126">
        <f t="shared" si="11"/>
        <v>1.03</v>
      </c>
      <c r="C126">
        <f t="shared" si="7"/>
        <v>0.11271093014900108</v>
      </c>
      <c r="D126">
        <f t="shared" si="8"/>
        <v>0.7213499529536069</v>
      </c>
      <c r="E126">
        <f t="shared" si="9"/>
        <v>0.15625</v>
      </c>
      <c r="F126">
        <f t="shared" si="10"/>
        <v>6.4</v>
      </c>
    </row>
    <row r="127" spans="1:6" ht="12.75">
      <c r="A127">
        <v>104</v>
      </c>
      <c r="B127">
        <f t="shared" si="11"/>
        <v>1.04</v>
      </c>
      <c r="C127">
        <f t="shared" si="7"/>
        <v>0.1116632708365686</v>
      </c>
      <c r="D127">
        <f t="shared" si="8"/>
        <v>0.7202280968958674</v>
      </c>
      <c r="E127">
        <f t="shared" si="9"/>
        <v>0.15503875968992248</v>
      </c>
      <c r="F127">
        <f t="shared" si="10"/>
        <v>6.45</v>
      </c>
    </row>
    <row r="128" spans="1:6" ht="12.75">
      <c r="A128">
        <v>105</v>
      </c>
      <c r="B128">
        <f t="shared" si="11"/>
        <v>1.05</v>
      </c>
      <c r="C128">
        <f t="shared" si="7"/>
        <v>0.11063332745928432</v>
      </c>
      <c r="D128">
        <f t="shared" si="8"/>
        <v>0.7191166284853482</v>
      </c>
      <c r="E128">
        <f t="shared" si="9"/>
        <v>0.15384615384615385</v>
      </c>
      <c r="F128">
        <f t="shared" si="10"/>
        <v>6.5</v>
      </c>
    </row>
    <row r="129" spans="1:6" ht="12.75">
      <c r="A129">
        <v>106</v>
      </c>
      <c r="B129">
        <f t="shared" si="11"/>
        <v>1.06</v>
      </c>
      <c r="C129">
        <f t="shared" si="7"/>
        <v>0.10962066759335945</v>
      </c>
      <c r="D129">
        <f t="shared" si="8"/>
        <v>0.7180153727365044</v>
      </c>
      <c r="E129">
        <f t="shared" si="9"/>
        <v>0.15267175572519084</v>
      </c>
      <c r="F129">
        <f t="shared" si="10"/>
        <v>6.55</v>
      </c>
    </row>
    <row r="130" spans="1:6" ht="12.75">
      <c r="A130">
        <v>107</v>
      </c>
      <c r="B130">
        <f t="shared" si="11"/>
        <v>1.07</v>
      </c>
      <c r="C130">
        <f t="shared" si="7"/>
        <v>0.10862487256345886</v>
      </c>
      <c r="D130">
        <f t="shared" si="8"/>
        <v>0.7169241589188284</v>
      </c>
      <c r="E130">
        <f t="shared" si="9"/>
        <v>0.15151515151515152</v>
      </c>
      <c r="F130">
        <f t="shared" si="10"/>
        <v>6.6</v>
      </c>
    </row>
    <row r="131" spans="1:6" ht="12.75">
      <c r="A131">
        <v>108</v>
      </c>
      <c r="B131">
        <f t="shared" si="11"/>
        <v>1.08</v>
      </c>
      <c r="C131">
        <f t="shared" si="7"/>
        <v>0.10764553690557481</v>
      </c>
      <c r="D131">
        <f t="shared" si="8"/>
        <v>0.7158428204220725</v>
      </c>
      <c r="E131">
        <f t="shared" si="9"/>
        <v>0.15037593984962405</v>
      </c>
      <c r="F131">
        <f t="shared" si="10"/>
        <v>6.65</v>
      </c>
    </row>
    <row r="132" spans="1:6" ht="12.75">
      <c r="A132">
        <v>109</v>
      </c>
      <c r="B132">
        <f t="shared" si="11"/>
        <v>1.09</v>
      </c>
      <c r="C132">
        <f t="shared" si="7"/>
        <v>0.10668226785473381</v>
      </c>
      <c r="D132">
        <f t="shared" si="8"/>
        <v>0.7147711946267166</v>
      </c>
      <c r="E132">
        <f t="shared" si="9"/>
        <v>0.14925373134328357</v>
      </c>
      <c r="F132">
        <f t="shared" si="10"/>
        <v>6.7</v>
      </c>
    </row>
    <row r="133" spans="1:6" ht="12.75">
      <c r="A133">
        <v>110</v>
      </c>
      <c r="B133">
        <f t="shared" si="11"/>
        <v>1.1</v>
      </c>
      <c r="C133">
        <f t="shared" si="7"/>
        <v>0.10573468485621353</v>
      </c>
      <c r="D133">
        <f t="shared" si="8"/>
        <v>0.7137091227794413</v>
      </c>
      <c r="E133">
        <f t="shared" si="9"/>
        <v>0.14814814814814814</v>
      </c>
      <c r="F133">
        <f t="shared" si="10"/>
        <v>6.75</v>
      </c>
    </row>
    <row r="134" spans="1:6" ht="12.75">
      <c r="A134">
        <v>111</v>
      </c>
      <c r="B134">
        <f aca="true" t="shared" si="12" ref="B134:B139">A134*$B$4</f>
        <v>1.11</v>
      </c>
      <c r="C134">
        <f t="shared" si="7"/>
        <v>0.1048024190990259</v>
      </c>
      <c r="D134">
        <f t="shared" si="8"/>
        <v>0.7126564498733763</v>
      </c>
      <c r="E134">
        <f t="shared" si="9"/>
        <v>0.14705882352941177</v>
      </c>
      <c r="F134">
        <f t="shared" si="10"/>
        <v>6.8</v>
      </c>
    </row>
    <row r="135" spans="1:6" ht="12.75">
      <c r="A135">
        <v>112</v>
      </c>
      <c r="B135">
        <f t="shared" si="12"/>
        <v>1.12</v>
      </c>
      <c r="C135">
        <f>alpha*(alpha/lambda)^alpha*(B135+alpha/lambda)^(-alpha-1)</f>
        <v>0.1038851130704973</v>
      </c>
      <c r="D135">
        <f>(alpha/lambda)^alpha*(B135+alpha/lambda)^(-alpha)</f>
        <v>0.7116130245329064</v>
      </c>
      <c r="E135">
        <f>alpha*(B135+alpha/lambda)^(-1)</f>
        <v>0.14598540145985403</v>
      </c>
      <c r="F135">
        <f>1/E135</f>
        <v>6.85</v>
      </c>
    </row>
    <row r="136" spans="1:6" ht="12.75">
      <c r="A136">
        <v>113</v>
      </c>
      <c r="B136">
        <f t="shared" si="12"/>
        <v>1.1300000000000001</v>
      </c>
      <c r="C136">
        <f>alpha*(alpha/lambda)^alpha*(B136+alpha/lambda)^(-alpha-1)</f>
        <v>0.10298242013084534</v>
      </c>
      <c r="D136">
        <f>(alpha/lambda)^alpha*(B136+alpha/lambda)^(-alpha)</f>
        <v>0.7105786989028328</v>
      </c>
      <c r="E136">
        <f>alpha*(B136+alpha/lambda)^(-1)</f>
        <v>0.14492753623188404</v>
      </c>
      <c r="F136">
        <f>1/E136</f>
        <v>6.900000000000001</v>
      </c>
    </row>
    <row r="137" spans="1:6" ht="12.75">
      <c r="A137">
        <v>114</v>
      </c>
      <c r="B137">
        <f t="shared" si="12"/>
        <v>1.1400000000000001</v>
      </c>
      <c r="C137">
        <f>alpha*(alpha/lambda)^alpha*(B137+alpha/lambda)^(-alpha-1)</f>
        <v>0.1020940041067181</v>
      </c>
      <c r="D137">
        <f>(alpha/lambda)^alpha*(B137+alpha/lambda)^(-alpha)</f>
        <v>0.7095533285416906</v>
      </c>
      <c r="E137">
        <f>alpha*(B137+alpha/lambda)^(-1)</f>
        <v>0.14388489208633093</v>
      </c>
      <c r="F137">
        <f>1/E137</f>
        <v>6.95</v>
      </c>
    </row>
    <row r="138" spans="1:6" ht="12.75">
      <c r="A138">
        <v>115</v>
      </c>
      <c r="B138">
        <f t="shared" si="12"/>
        <v>1.1500000000000001</v>
      </c>
      <c r="C138">
        <f>alpha*(alpha/lambda)^alpha*(B138+alpha/lambda)^(-alpha-1)</f>
        <v>0.10121953890272041</v>
      </c>
      <c r="D138">
        <f>(alpha/lambda)^alpha*(B138+alpha/lambda)^(-alpha)</f>
        <v>0.708536772319043</v>
      </c>
      <c r="E138">
        <f>alpha*(B138+alpha/lambda)^(-1)</f>
        <v>0.14285714285714285</v>
      </c>
      <c r="F138">
        <f>1/E138</f>
        <v>7</v>
      </c>
    </row>
    <row r="139" spans="1:6" ht="12.75">
      <c r="A139">
        <v>116</v>
      </c>
      <c r="B139">
        <f t="shared" si="12"/>
        <v>1.16</v>
      </c>
      <c r="C139">
        <f>alpha*(alpha/lambda)^alpha*(B139+alpha/lambda)^(-alpha-1)</f>
        <v>0.10035870813001006</v>
      </c>
      <c r="D139">
        <f>(alpha/lambda)^alpha*(B139+alpha/lambda)^(-alpha)</f>
        <v>0.7075288923165709</v>
      </c>
      <c r="E139">
        <f>alpha*(B139+alpha/lambda)^(-1)</f>
        <v>0.14184397163120568</v>
      </c>
      <c r="F139">
        <f>1/E139</f>
        <v>7.05</v>
      </c>
    </row>
  </sheetData>
  <sheetProtection/>
  <printOptions/>
  <pageMargins left="0.75" right="0.75" top="1" bottom="1" header="0.5" footer="0.5"/>
  <pageSetup horizontalDpi="600" verticalDpi="600" orientation="portrait" paperSiz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</dc:creator>
  <cp:keywords/>
  <dc:description/>
  <cp:lastModifiedBy>André Berchtold</cp:lastModifiedBy>
  <cp:lastPrinted>2010-05-20T12:33:14Z</cp:lastPrinted>
  <dcterms:created xsi:type="dcterms:W3CDTF">2000-03-30T20:06:32Z</dcterms:created>
  <dcterms:modified xsi:type="dcterms:W3CDTF">2011-05-19T08:48:08Z</dcterms:modified>
  <cp:category/>
  <cp:version/>
  <cp:contentType/>
  <cp:contentStatus/>
</cp:coreProperties>
</file>